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ja.ee/dhs/webdav/49e19b192c5013e2c0c51daafe3640b8c5eb3c52/46501130313/da38b165-29aa-4bbe-a69d-b2832a6ca485/"/>
    </mc:Choice>
  </mc:AlternateContent>
  <xr:revisionPtr revIDLastSave="0" documentId="13_ncr:1_{DBC0E751-256A-4464-9289-8C0726EBFD39}" xr6:coauthVersionLast="47" xr6:coauthVersionMax="47" xr10:uidLastSave="{00000000-0000-0000-0000-000000000000}"/>
  <bookViews>
    <workbookView xWindow="-108" yWindow="-108" windowWidth="23256" windowHeight="12456" xr2:uid="{05346B0E-B177-47DE-A134-491B3EF6CB2E}"/>
  </bookViews>
  <sheets>
    <sheet name="Lisa - TTJA eelarve" sheetId="1" r:id="rId1"/>
  </sheets>
  <definedNames>
    <definedName name="_xlnm._FilterDatabase" localSheetId="0" hidden="1">'Lisa - TTJA eelarve'!$A$11:$H$69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0" i="1" l="1"/>
  <c r="M30" i="1"/>
  <c r="M29" i="1"/>
  <c r="N5" i="1"/>
  <c r="M5" i="1"/>
  <c r="N7" i="1"/>
  <c r="N6" i="1"/>
  <c r="N10" i="1" s="1"/>
  <c r="M7" i="1"/>
  <c r="K6" i="1"/>
  <c r="M6" i="1"/>
  <c r="M10" i="1" s="1"/>
  <c r="N54" i="1"/>
  <c r="N53" i="1" s="1"/>
  <c r="O64" i="1"/>
  <c r="O65" i="1"/>
  <c r="O67" i="1"/>
  <c r="O48" i="1"/>
  <c r="O49" i="1"/>
  <c r="O50" i="1"/>
  <c r="O37" i="1"/>
  <c r="O38" i="1"/>
  <c r="O39" i="1"/>
  <c r="O40" i="1"/>
  <c r="O41" i="1"/>
  <c r="O42" i="1"/>
  <c r="M34" i="1"/>
  <c r="O32" i="1"/>
  <c r="O33" i="1"/>
  <c r="O18" i="1"/>
  <c r="O19" i="1"/>
  <c r="O20" i="1"/>
  <c r="O21" i="1"/>
  <c r="L15" i="1"/>
  <c r="O15" i="1" s="1"/>
  <c r="L16" i="1"/>
  <c r="O16" i="1" s="1"/>
  <c r="L17" i="1"/>
  <c r="O17" i="1" s="1"/>
  <c r="L18" i="1"/>
  <c r="L19" i="1"/>
  <c r="L20" i="1"/>
  <c r="L21" i="1"/>
  <c r="L22" i="1"/>
  <c r="O22" i="1" s="1"/>
  <c r="L23" i="1"/>
  <c r="O23" i="1" s="1"/>
  <c r="L24" i="1"/>
  <c r="O24" i="1" s="1"/>
  <c r="L25" i="1"/>
  <c r="O25" i="1" s="1"/>
  <c r="L26" i="1"/>
  <c r="O26" i="1" s="1"/>
  <c r="L27" i="1"/>
  <c r="O27" i="1" s="1"/>
  <c r="L31" i="1"/>
  <c r="O31" i="1" s="1"/>
  <c r="L35" i="1"/>
  <c r="O35" i="1" s="1"/>
  <c r="L36" i="1"/>
  <c r="O36" i="1" s="1"/>
  <c r="L37" i="1"/>
  <c r="L38" i="1"/>
  <c r="L39" i="1"/>
  <c r="L40" i="1"/>
  <c r="L41" i="1"/>
  <c r="L42" i="1"/>
  <c r="L43" i="1"/>
  <c r="O43" i="1" s="1"/>
  <c r="L44" i="1"/>
  <c r="O44" i="1" s="1"/>
  <c r="L45" i="1"/>
  <c r="O45" i="1" s="1"/>
  <c r="L46" i="1"/>
  <c r="O46" i="1" s="1"/>
  <c r="L47" i="1"/>
  <c r="O47" i="1" s="1"/>
  <c r="L48" i="1"/>
  <c r="L49" i="1"/>
  <c r="L51" i="1"/>
  <c r="O51" i="1" s="1"/>
  <c r="L52" i="1"/>
  <c r="O52" i="1" s="1"/>
  <c r="L56" i="1"/>
  <c r="O56" i="1" s="1"/>
  <c r="L57" i="1"/>
  <c r="O57" i="1" s="1"/>
  <c r="L58" i="1"/>
  <c r="O58" i="1" s="1"/>
  <c r="L59" i="1"/>
  <c r="O59" i="1" s="1"/>
  <c r="L60" i="1"/>
  <c r="O60" i="1" s="1"/>
  <c r="L61" i="1"/>
  <c r="O61" i="1" s="1"/>
  <c r="L62" i="1"/>
  <c r="O62" i="1" s="1"/>
  <c r="L63" i="1"/>
  <c r="O63" i="1" s="1"/>
  <c r="L64" i="1"/>
  <c r="L65" i="1"/>
  <c r="L67" i="1"/>
  <c r="L68" i="1"/>
  <c r="O68" i="1" s="1"/>
  <c r="L69" i="1"/>
  <c r="O69" i="1" s="1"/>
  <c r="N29" i="1" l="1"/>
  <c r="J34" i="1"/>
  <c r="K34" i="1"/>
  <c r="J9" i="1"/>
  <c r="K9" i="1"/>
  <c r="J8" i="1"/>
  <c r="K8" i="1"/>
  <c r="J6" i="1"/>
  <c r="J4" i="1"/>
  <c r="J5" i="1" s="1"/>
  <c r="K4" i="1"/>
  <c r="K5" i="1" s="1"/>
  <c r="J14" i="1"/>
  <c r="K14" i="1"/>
  <c r="J30" i="1"/>
  <c r="K30" i="1"/>
  <c r="K29" i="1" s="1"/>
  <c r="I30" i="1"/>
  <c r="J55" i="1"/>
  <c r="J54" i="1" s="1"/>
  <c r="J53" i="1" s="1"/>
  <c r="K55" i="1"/>
  <c r="I9" i="1"/>
  <c r="I8" i="1"/>
  <c r="I6" i="1"/>
  <c r="I4" i="1"/>
  <c r="I5" i="1" s="1"/>
  <c r="I14" i="1"/>
  <c r="I66" i="1"/>
  <c r="I55" i="1"/>
  <c r="I54" i="1" s="1"/>
  <c r="I53" i="1" s="1"/>
  <c r="I34" i="1"/>
  <c r="I7" i="1" s="1"/>
  <c r="K7" i="1" l="1"/>
  <c r="K54" i="1"/>
  <c r="K53" i="1" s="1"/>
  <c r="K28" i="1"/>
  <c r="N28" i="1"/>
  <c r="J7" i="1"/>
  <c r="J10" i="1" s="1"/>
  <c r="K10" i="1"/>
  <c r="J29" i="1"/>
  <c r="J28" i="1" s="1"/>
  <c r="I10" i="1"/>
  <c r="I29" i="1"/>
  <c r="I28" i="1" s="1"/>
  <c r="H7" i="1" l="1"/>
  <c r="L7" i="1" s="1"/>
  <c r="O7" i="1" s="1"/>
  <c r="H9" i="1" l="1"/>
  <c r="L9" i="1" s="1"/>
  <c r="O9" i="1" s="1"/>
  <c r="H66" i="1"/>
  <c r="L66" i="1" s="1"/>
  <c r="O66" i="1" s="1"/>
  <c r="H34" i="1"/>
  <c r="L34" i="1" s="1"/>
  <c r="O34" i="1" s="1"/>
  <c r="H55" i="1"/>
  <c r="H30" i="1"/>
  <c r="L30" i="1" s="1"/>
  <c r="O30" i="1" s="1"/>
  <c r="H14" i="1"/>
  <c r="L14" i="1" s="1"/>
  <c r="O14" i="1" s="1"/>
  <c r="H8" i="1"/>
  <c r="L8" i="1" s="1"/>
  <c r="O8" i="1" s="1"/>
  <c r="H6" i="1"/>
  <c r="L6" i="1" s="1"/>
  <c r="O6" i="1" s="1"/>
  <c r="H4" i="1"/>
  <c r="L4" i="1" s="1"/>
  <c r="O4" i="1" s="1"/>
  <c r="H54" i="1" l="1"/>
  <c r="L54" i="1" s="1"/>
  <c r="O54" i="1" s="1"/>
  <c r="L55" i="1"/>
  <c r="O55" i="1" s="1"/>
  <c r="H5" i="1"/>
  <c r="L5" i="1" s="1"/>
  <c r="O5" i="1" s="1"/>
  <c r="H10" i="1"/>
  <c r="L10" i="1" s="1"/>
  <c r="O10" i="1" s="1"/>
  <c r="H29" i="1"/>
  <c r="L29" i="1" s="1"/>
  <c r="H53" i="1" l="1"/>
  <c r="L53" i="1" s="1"/>
  <c r="O53" i="1" s="1"/>
  <c r="H28" i="1"/>
  <c r="L28" i="1" s="1"/>
  <c r="O29" i="1" l="1"/>
  <c r="M28" i="1"/>
  <c r="O28" i="1" s="1"/>
</calcChain>
</file>

<file path=xl/sharedStrings.xml><?xml version="1.0" encoding="utf-8"?>
<sst xmlns="http://schemas.openxmlformats.org/spreadsheetml/2006/main" count="216" uniqueCount="105">
  <si>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</si>
  <si>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</si>
  <si>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</si>
  <si>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</si>
  <si>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</si>
  <si>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</si>
  <si>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</si>
  <si>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</si>
  <si>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</si>
  <si>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</si>
  <si>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</si>
  <si>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</si>
  <si>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</si>
  <si>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</si>
  <si>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</si>
  <si>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</si>
  <si>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</si>
  <si>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</si>
  <si>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</si>
  <si>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</si>
  <si>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</si>
  <si>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</si>
  <si>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</si>
  <si>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</si>
  <si>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</si>
  <si>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</si>
  <si>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</si>
  <si>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</si>
  <si>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</si>
  <si>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</si>
  <si>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</si>
  <si>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</si>
  <si>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</si>
  <si>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</si>
  <si>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</si>
  <si>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</si>
  <si>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TULEMUSVALDKOND  INFOÜHISKOND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</si>
  <si>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</si>
  <si>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</si>
  <si>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</si>
  <si>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</si>
  <si>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</si>
  <si>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</si>
  <si>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</si>
  <si>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</si>
  <si>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</si>
  <si>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</si>
  <si>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</si>
  <si>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</si>
  <si>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</si>
  <si>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</si>
  <si>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</si>
  <si>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</si>
  <si>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TULEMUSVALDKOND  TEADUS-  JA  ARENDUSTEGEVUS  JA  ETTEVÕTLUS</t>
  </si>
  <si>
    <t>PROGRAMM  ETTEVÕTLUSKESKKOND</t>
  </si>
  <si>
    <t>Ettevõtluse arendamise soodustamine</t>
  </si>
  <si>
    <t>KÄIBEMAKS  KOKKU</t>
  </si>
  <si>
    <t>TIEK0104</t>
  </si>
  <si>
    <t>Hoonestusõiguse seadmise tasu (meretuulepargid)</t>
  </si>
  <si>
    <t>DIGIÜHISKONNA  PROGRAMM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</si>
  <si>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</si>
  <si>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Tööjõukulud</t>
  </si>
  <si>
    <t>Majandamiskulud</t>
  </si>
  <si>
    <t>320090</t>
  </si>
  <si>
    <t>320320</t>
  </si>
  <si>
    <t>320350</t>
  </si>
  <si>
    <t>320370</t>
  </si>
  <si>
    <t>320500</t>
  </si>
  <si>
    <t>320540</t>
  </si>
  <si>
    <t>320570</t>
  </si>
  <si>
    <t>320999</t>
  </si>
  <si>
    <t xml:space="preserve">Lisa </t>
  </si>
  <si>
    <t>Toetus</t>
  </si>
  <si>
    <r>
      <t>Tööjõukulud  (</t>
    </r>
    <r>
      <rPr>
        <sz val="8"/>
        <color rgb="FF000000"/>
        <rFont val="Times New Roman"/>
        <family val="1"/>
        <charset val="186"/>
      </rPr>
      <t>grant 9N70-RB-AREND-CEF6_1</t>
    </r>
    <r>
      <rPr>
        <sz val="10"/>
        <color indexed="8"/>
        <rFont val="Times New Roman"/>
        <family val="1"/>
        <charset val="186"/>
      </rPr>
      <t>)</t>
    </r>
  </si>
  <si>
    <r>
      <t>Majandamiskulud  (</t>
    </r>
    <r>
      <rPr>
        <sz val="8"/>
        <color rgb="FF000000"/>
        <rFont val="Times New Roman"/>
        <family val="1"/>
        <charset val="186"/>
      </rPr>
      <t>grant 9N70-RB-AREND-CEF6_1</t>
    </r>
    <r>
      <rPr>
        <sz val="10"/>
        <color indexed="8"/>
        <rFont val="Times New Roman"/>
        <family val="1"/>
        <charset val="186"/>
      </rPr>
      <t>)</t>
    </r>
  </si>
  <si>
    <r>
      <t>Tööjõukulud  (</t>
    </r>
    <r>
      <rPr>
        <sz val="8"/>
        <color rgb="FF000000"/>
        <rFont val="Times New Roman"/>
        <family val="1"/>
        <charset val="186"/>
      </rPr>
      <t>grant 9N70-TARBIJANK-2</t>
    </r>
    <r>
      <rPr>
        <sz val="10"/>
        <color indexed="8"/>
        <rFont val="Times New Roman"/>
        <family val="1"/>
        <charset val="186"/>
      </rPr>
      <t>)</t>
    </r>
  </si>
  <si>
    <t xml:space="preserve">Majandamiskulud </t>
  </si>
  <si>
    <r>
      <rPr>
        <sz val="10"/>
        <color rgb="FF000000"/>
        <rFont val="Times New Roman"/>
        <family val="1"/>
        <charset val="186"/>
      </rPr>
      <t>Majandamiskulud</t>
    </r>
    <r>
      <rPr>
        <sz val="8"/>
        <color indexed="8"/>
        <rFont val="Times New Roman"/>
        <family val="1"/>
        <charset val="186"/>
      </rPr>
      <t xml:space="preserve">  (grant 9N70-TARBIJANK-2)</t>
    </r>
  </si>
  <si>
    <r>
      <t xml:space="preserve">Tööjõukulud </t>
    </r>
    <r>
      <rPr>
        <sz val="8"/>
        <color rgb="FF000000"/>
        <rFont val="Times New Roman"/>
        <family val="1"/>
        <charset val="186"/>
      </rPr>
      <t>(grant 9N70-RR20-03412-MIIL)</t>
    </r>
  </si>
  <si>
    <t>Konto</t>
  </si>
  <si>
    <t>Kinnitatud eelarve 2024</t>
  </si>
  <si>
    <t>2024. aasta lisaeelarve seadus 19.06.2024</t>
  </si>
  <si>
    <t>Lõplik eelarve 2024</t>
  </si>
  <si>
    <t>EELARVE_ ULE</t>
  </si>
  <si>
    <t>LISA-EELARVE</t>
  </si>
  <si>
    <t>2024_01</t>
  </si>
  <si>
    <t>2024_05</t>
  </si>
  <si>
    <t>2024_03</t>
  </si>
  <si>
    <t>SR070077</t>
  </si>
  <si>
    <t>IT vajaku kompenseerimine 4</t>
  </si>
  <si>
    <t>IN070099</t>
  </si>
  <si>
    <t>Viimase miili kogukonna meede</t>
  </si>
  <si>
    <t>Kulud (investeeringutoetus)</t>
  </si>
  <si>
    <t xml:space="preserve">
2023. eelarveaastal kasutamata jäänud vahendite ülekandmine (MKMi 25.01.2024 kk nr 11)</t>
  </si>
  <si>
    <t>2023. eelarveaastal kasutamata jäänud vahendite ülekandmine (MKMi 10.06.2024 kk nr 41)</t>
  </si>
  <si>
    <t>2024_08</t>
  </si>
  <si>
    <t>RESERV</t>
  </si>
  <si>
    <t>SR070091</t>
  </si>
  <si>
    <t>SEADUSE_MUUDATUS</t>
  </si>
  <si>
    <t>IN004000</t>
  </si>
  <si>
    <t>Masinad ja seadmed</t>
  </si>
  <si>
    <t>Küberturvalisuse taseme tõstmine</t>
  </si>
  <si>
    <t>Majandus- ja Kommunikatsiooniministeeriumi ja tema valitsemisala asutuste 2024. aasta eelarvete kinnitamine“ muutmine (MKM 09.12.2024 kk nr 87</t>
  </si>
  <si>
    <t xml:space="preserve">                                                           käskkirja "Tarbijakaitse ja Tehnilise Järelevalve Ameti  2024. a eelarve kinnitamine"  juurde</t>
  </si>
  <si>
    <t xml:space="preserve"> 2024 kinnitatud eelarve 27.07.2024 kk 1-2/24-42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</si>
</sst>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0.0000000000"/>
    <numFmt numFmtId="165" formatCode="_-* #,##0.00\ _€_-;\-* #,##0.00\ _€_-;_-* &quot;-&quot;??\ _€_-;_-@_-"/>
    <numFmt numFmtId="166" formatCode="_(* #,##0_);_(* \(#,##0\);_(* &quot;-&quot;_);@_)"/>
    <numFmt numFmtId="167" formatCode="_-* #,##0.00\ &quot;kr&quot;_-;\-* #,##0.00\ &quot;kr&quot;_-;_-* &quot;-&quot;??\ &quot;kr&quot;_-;_-@_-"/>
  </numFmts>
  <fonts count="8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8"/>
      <color rgb="FF000000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MS Sans Serif"/>
      <charset val="186"/>
    </font>
    <font>
      <sz val="10"/>
      <color indexed="8"/>
      <name val="Arial"/>
      <family val="2"/>
      <charset val="186"/>
    </font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Arial"/>
      <family val="2"/>
    </font>
    <font>
      <u/>
      <sz val="11"/>
      <color theme="10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sz val="11"/>
      <color rgb="FF9C650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86"/>
    </font>
    <font>
      <b/>
      <sz val="9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Arial"/>
      <family val="2"/>
      <charset val="186"/>
    </font>
    <font>
      <b/>
      <sz val="10"/>
      <name val="Calibri"/>
      <family val="2"/>
      <charset val="186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theme="1"/>
      <name val="Times New Roman"/>
      <family val="2"/>
      <charset val="186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i/>
      <u/>
      <sz val="9"/>
      <color indexed="8"/>
      <name val="Times New Roman"/>
      <family val="1"/>
      <charset val="186"/>
    </font>
    <font>
      <i/>
      <sz val="9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color indexed="8"/>
      <name val="Calibri"/>
      <family val="2"/>
      <charset val="186"/>
      <scheme val="minor"/>
    </font>
  </fonts>
  <fills count="5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2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6"/>
      </patternFill>
    </fill>
    <fill>
      <patternFill patternType="solid">
        <fgColor indexed="43"/>
      </patternFill>
    </fill>
    <fill>
      <patternFill patternType="solid">
        <fgColor indexed="3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38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7">
    <xf numFmtId="0" fontId="0" fillId="0" borderId="0"/>
    <xf numFmtId="0" fontId="7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9" fillId="7" borderId="0" applyNumberFormat="0" applyBorder="0" applyAlignment="0" applyProtection="0"/>
    <xf numFmtId="0" fontId="40" fillId="9" borderId="8" applyNumberFormat="0" applyAlignment="0" applyProtection="0"/>
    <xf numFmtId="0" fontId="41" fillId="10" borderId="9" applyNumberFormat="0" applyAlignment="0" applyProtection="0"/>
    <xf numFmtId="0" fontId="42" fillId="10" borderId="8" applyNumberFormat="0" applyAlignment="0" applyProtection="0"/>
    <xf numFmtId="0" fontId="43" fillId="0" borderId="10" applyNumberFormat="0" applyFill="0" applyAlignment="0" applyProtection="0"/>
    <xf numFmtId="0" fontId="44" fillId="11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3" applyNumberFormat="0" applyFill="0" applyAlignment="0" applyProtection="0"/>
    <xf numFmtId="0" fontId="4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52" fillId="0" borderId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0" fillId="0" borderId="0"/>
    <xf numFmtId="0" fontId="58" fillId="0" borderId="0"/>
    <xf numFmtId="0" fontId="59" fillId="0" borderId="0"/>
    <xf numFmtId="0" fontId="58" fillId="0" borderId="0"/>
    <xf numFmtId="0" fontId="53" fillId="0" borderId="0"/>
    <xf numFmtId="0" fontId="1" fillId="0" borderId="0"/>
    <xf numFmtId="0" fontId="50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60" fillId="0" borderId="0"/>
    <xf numFmtId="0" fontId="58" fillId="0" borderId="0"/>
    <xf numFmtId="0" fontId="61" fillId="0" borderId="0"/>
    <xf numFmtId="0" fontId="58" fillId="0" borderId="0"/>
    <xf numFmtId="0" fontId="1" fillId="0" borderId="0"/>
    <xf numFmtId="0" fontId="1" fillId="0" borderId="0"/>
    <xf numFmtId="0" fontId="54" fillId="0" borderId="0"/>
    <xf numFmtId="0" fontId="53" fillId="0" borderId="0"/>
    <xf numFmtId="0" fontId="1" fillId="0" borderId="0"/>
    <xf numFmtId="0" fontId="53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2" fillId="0" borderId="0" applyFont="0" applyFill="0" applyBorder="0" applyAlignment="0" applyProtection="0"/>
    <xf numFmtId="9" fontId="60" fillId="0" borderId="0" applyFont="0" applyFill="0" applyBorder="0" applyAlignment="0" applyProtection="0"/>
    <xf numFmtId="0" fontId="53" fillId="37" borderId="14" applyNumberFormat="0" applyProtection="0">
      <alignment horizontal="left" vertical="center" indent="1"/>
    </xf>
    <xf numFmtId="166" fontId="62" fillId="0" borderId="0" applyNumberFormat="0" applyFill="0" applyBorder="0" applyAlignment="0" applyProtection="0"/>
    <xf numFmtId="0" fontId="63" fillId="0" borderId="0" applyAlignment="0" applyProtection="0"/>
    <xf numFmtId="0" fontId="64" fillId="0" borderId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0" fontId="1" fillId="0" borderId="0"/>
    <xf numFmtId="0" fontId="60" fillId="0" borderId="0"/>
    <xf numFmtId="0" fontId="54" fillId="0" borderId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3" borderId="0" applyNumberFormat="0" applyBorder="0" applyAlignment="0" applyProtection="0"/>
    <xf numFmtId="0" fontId="52" fillId="43" borderId="0" applyNumberFormat="0" applyBorder="0" applyAlignment="0" applyProtection="0"/>
    <xf numFmtId="0" fontId="52" fillId="43" borderId="0" applyNumberFormat="0" applyBorder="0" applyAlignment="0" applyProtection="0"/>
    <xf numFmtId="0" fontId="52" fillId="43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66" fillId="38" borderId="0" applyNumberFormat="0" applyBorder="0" applyAlignment="0" applyProtection="0"/>
    <xf numFmtId="0" fontId="66" fillId="38" borderId="0" applyNumberFormat="0" applyBorder="0" applyAlignment="0" applyProtection="0"/>
    <xf numFmtId="0" fontId="66" fillId="38" borderId="0" applyNumberFormat="0" applyBorder="0" applyAlignment="0" applyProtection="0"/>
    <xf numFmtId="0" fontId="66" fillId="38" borderId="0" applyNumberFormat="0" applyBorder="0" applyAlignment="0" applyProtection="0"/>
    <xf numFmtId="0" fontId="66" fillId="38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42" borderId="0" applyNumberFormat="0" applyBorder="0" applyAlignment="0" applyProtection="0"/>
    <xf numFmtId="0" fontId="66" fillId="42" borderId="0" applyNumberFormat="0" applyBorder="0" applyAlignment="0" applyProtection="0"/>
    <xf numFmtId="0" fontId="66" fillId="42" borderId="0" applyNumberFormat="0" applyBorder="0" applyAlignment="0" applyProtection="0"/>
    <xf numFmtId="0" fontId="66" fillId="42" borderId="0" applyNumberFormat="0" applyBorder="0" applyAlignment="0" applyProtection="0"/>
    <xf numFmtId="0" fontId="66" fillId="42" borderId="0" applyNumberFormat="0" applyBorder="0" applyAlignment="0" applyProtection="0"/>
    <xf numFmtId="0" fontId="66" fillId="44" borderId="0" applyNumberFormat="0" applyBorder="0" applyAlignment="0" applyProtection="0"/>
    <xf numFmtId="0" fontId="66" fillId="44" borderId="0" applyNumberFormat="0" applyBorder="0" applyAlignment="0" applyProtection="0"/>
    <xf numFmtId="0" fontId="66" fillId="44" borderId="0" applyNumberFormat="0" applyBorder="0" applyAlignment="0" applyProtection="0"/>
    <xf numFmtId="0" fontId="66" fillId="44" borderId="0" applyNumberFormat="0" applyBorder="0" applyAlignment="0" applyProtection="0"/>
    <xf numFmtId="0" fontId="66" fillId="44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6" borderId="0" applyNumberFormat="0" applyBorder="0" applyAlignment="0" applyProtection="0"/>
    <xf numFmtId="0" fontId="66" fillId="46" borderId="0" applyNumberFormat="0" applyBorder="0" applyAlignment="0" applyProtection="0"/>
    <xf numFmtId="0" fontId="66" fillId="46" borderId="0" applyNumberFormat="0" applyBorder="0" applyAlignment="0" applyProtection="0"/>
    <xf numFmtId="0" fontId="66" fillId="46" borderId="0" applyNumberFormat="0" applyBorder="0" applyAlignment="0" applyProtection="0"/>
    <xf numFmtId="0" fontId="66" fillId="46" borderId="0" applyNumberFormat="0" applyBorder="0" applyAlignment="0" applyProtection="0"/>
    <xf numFmtId="0" fontId="66" fillId="47" borderId="0" applyNumberFormat="0" applyBorder="0" applyAlignment="0" applyProtection="0"/>
    <xf numFmtId="0" fontId="66" fillId="47" borderId="0" applyNumberFormat="0" applyBorder="0" applyAlignment="0" applyProtection="0"/>
    <xf numFmtId="0" fontId="66" fillId="47" borderId="0" applyNumberFormat="0" applyBorder="0" applyAlignment="0" applyProtection="0"/>
    <xf numFmtId="0" fontId="66" fillId="47" borderId="0" applyNumberFormat="0" applyBorder="0" applyAlignment="0" applyProtection="0"/>
    <xf numFmtId="0" fontId="66" fillId="47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7" fillId="50" borderId="0" applyNumberFormat="0" applyBorder="0" applyAlignment="0" applyProtection="0"/>
    <xf numFmtId="0" fontId="67" fillId="50" borderId="0" applyNumberFormat="0" applyBorder="0" applyAlignment="0" applyProtection="0"/>
    <xf numFmtId="0" fontId="67" fillId="50" borderId="0" applyNumberFormat="0" applyBorder="0" applyAlignment="0" applyProtection="0"/>
    <xf numFmtId="0" fontId="67" fillId="50" borderId="0" applyNumberFormat="0" applyBorder="0" applyAlignment="0" applyProtection="0"/>
    <xf numFmtId="0" fontId="67" fillId="50" borderId="0" applyNumberFormat="0" applyBorder="0" applyAlignment="0" applyProtection="0"/>
    <xf numFmtId="0" fontId="68" fillId="38" borderId="15" applyNumberFormat="0" applyAlignment="0" applyProtection="0"/>
    <xf numFmtId="0" fontId="68" fillId="38" borderId="15" applyNumberFormat="0" applyAlignment="0" applyProtection="0"/>
    <xf numFmtId="0" fontId="68" fillId="38" borderId="15" applyNumberFormat="0" applyAlignment="0" applyProtection="0"/>
    <xf numFmtId="0" fontId="68" fillId="38" borderId="15" applyNumberFormat="0" applyAlignment="0" applyProtection="0"/>
    <xf numFmtId="0" fontId="68" fillId="38" borderId="15" applyNumberFormat="0" applyAlignment="0" applyProtection="0"/>
    <xf numFmtId="0" fontId="69" fillId="51" borderId="16" applyNumberFormat="0" applyAlignment="0" applyProtection="0"/>
    <xf numFmtId="0" fontId="69" fillId="51" borderId="16" applyNumberFormat="0" applyAlignment="0" applyProtection="0"/>
    <xf numFmtId="0" fontId="69" fillId="51" borderId="16" applyNumberFormat="0" applyAlignment="0" applyProtection="0"/>
    <xf numFmtId="0" fontId="69" fillId="51" borderId="16" applyNumberFormat="0" applyAlignment="0" applyProtection="0"/>
    <xf numFmtId="0" fontId="69" fillId="51" borderId="16" applyNumberFormat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4" fillId="0" borderId="19" applyNumberFormat="0" applyFill="0" applyAlignment="0" applyProtection="0"/>
    <xf numFmtId="0" fontId="74" fillId="0" borderId="19" applyNumberFormat="0" applyFill="0" applyAlignment="0" applyProtection="0"/>
    <xf numFmtId="0" fontId="74" fillId="0" borderId="19" applyNumberFormat="0" applyFill="0" applyAlignment="0" applyProtection="0"/>
    <xf numFmtId="0" fontId="74" fillId="0" borderId="19" applyNumberFormat="0" applyFill="0" applyAlignment="0" applyProtection="0"/>
    <xf numFmtId="0" fontId="74" fillId="0" borderId="19" applyNumberFormat="0" applyFill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39" borderId="15" applyNumberFormat="0" applyAlignment="0" applyProtection="0"/>
    <xf numFmtId="0" fontId="75" fillId="39" borderId="15" applyNumberFormat="0" applyAlignment="0" applyProtection="0"/>
    <xf numFmtId="0" fontId="75" fillId="39" borderId="15" applyNumberFormat="0" applyAlignment="0" applyProtection="0"/>
    <xf numFmtId="0" fontId="75" fillId="39" borderId="15" applyNumberFormat="0" applyAlignment="0" applyProtection="0"/>
    <xf numFmtId="0" fontId="75" fillId="39" borderId="15" applyNumberFormat="0" applyAlignment="0" applyProtection="0"/>
    <xf numFmtId="0" fontId="76" fillId="0" borderId="20" applyNumberFormat="0" applyFill="0" applyAlignment="0" applyProtection="0"/>
    <xf numFmtId="0" fontId="76" fillId="0" borderId="20" applyNumberFormat="0" applyFill="0" applyAlignment="0" applyProtection="0"/>
    <xf numFmtId="0" fontId="76" fillId="0" borderId="20" applyNumberFormat="0" applyFill="0" applyAlignment="0" applyProtection="0"/>
    <xf numFmtId="0" fontId="76" fillId="0" borderId="20" applyNumberFormat="0" applyFill="0" applyAlignment="0" applyProtection="0"/>
    <xf numFmtId="0" fontId="76" fillId="0" borderId="20" applyNumberFormat="0" applyFill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54" fillId="0" borderId="0"/>
    <xf numFmtId="0" fontId="54" fillId="0" borderId="0"/>
    <xf numFmtId="0" fontId="54" fillId="40" borderId="21" applyNumberFormat="0" applyFont="0" applyAlignment="0" applyProtection="0"/>
    <xf numFmtId="0" fontId="54" fillId="40" borderId="21" applyNumberFormat="0" applyFont="0" applyAlignment="0" applyProtection="0"/>
    <xf numFmtId="0" fontId="54" fillId="40" borderId="21" applyNumberFormat="0" applyFont="0" applyAlignment="0" applyProtection="0"/>
    <xf numFmtId="0" fontId="54" fillId="40" borderId="21" applyNumberFormat="0" applyFont="0" applyAlignment="0" applyProtection="0"/>
    <xf numFmtId="0" fontId="54" fillId="40" borderId="21" applyNumberFormat="0" applyFont="0" applyAlignment="0" applyProtection="0"/>
    <xf numFmtId="0" fontId="78" fillId="38" borderId="14" applyNumberFormat="0" applyAlignment="0" applyProtection="0"/>
    <xf numFmtId="0" fontId="78" fillId="38" borderId="14" applyNumberFormat="0" applyAlignment="0" applyProtection="0"/>
    <xf numFmtId="0" fontId="78" fillId="38" borderId="14" applyNumberFormat="0" applyAlignment="0" applyProtection="0"/>
    <xf numFmtId="0" fontId="78" fillId="38" borderId="14" applyNumberFormat="0" applyAlignment="0" applyProtection="0"/>
    <xf numFmtId="0" fontId="78" fillId="38" borderId="14" applyNumberFormat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22" applyNumberFormat="0" applyFill="0" applyAlignment="0" applyProtection="0"/>
    <xf numFmtId="0" fontId="80" fillId="0" borderId="22" applyNumberFormat="0" applyFill="0" applyAlignment="0" applyProtection="0"/>
    <xf numFmtId="0" fontId="80" fillId="0" borderId="22" applyNumberFormat="0" applyFill="0" applyAlignment="0" applyProtection="0"/>
    <xf numFmtId="0" fontId="80" fillId="0" borderId="22" applyNumberFormat="0" applyFill="0" applyAlignment="0" applyProtection="0"/>
    <xf numFmtId="0" fontId="80" fillId="0" borderId="22" applyNumberFormat="0" applyFill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/>
    <xf numFmtId="0" fontId="58" fillId="0" borderId="0"/>
    <xf numFmtId="0" fontId="33" fillId="0" borderId="0"/>
    <xf numFmtId="0" fontId="53" fillId="0" borderId="0"/>
    <xf numFmtId="0" fontId="53" fillId="0" borderId="0"/>
    <xf numFmtId="9" fontId="53" fillId="0" borderId="0" applyFont="0" applyFill="0" applyBorder="0" applyAlignment="0" applyProtection="0"/>
    <xf numFmtId="0" fontId="7" fillId="0" borderId="0"/>
    <xf numFmtId="0" fontId="55" fillId="0" borderId="0" applyNumberFormat="0" applyFill="0" applyBorder="0" applyAlignment="0" applyProtection="0"/>
    <xf numFmtId="0" fontId="1" fillId="0" borderId="0"/>
    <xf numFmtId="0" fontId="83" fillId="0" borderId="0" applyNumberFormat="0" applyFill="0" applyBorder="0" applyAlignment="0" applyProtection="0"/>
    <xf numFmtId="0" fontId="58" fillId="0" borderId="0"/>
    <xf numFmtId="0" fontId="54" fillId="0" borderId="0"/>
    <xf numFmtId="0" fontId="60" fillId="0" borderId="0"/>
    <xf numFmtId="0" fontId="58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2" borderId="12" applyNumberFormat="0" applyFont="0" applyAlignment="0" applyProtection="0"/>
    <xf numFmtId="0" fontId="1" fillId="0" borderId="0"/>
    <xf numFmtId="0" fontId="1" fillId="0" borderId="0"/>
    <xf numFmtId="43" fontId="58" fillId="0" borderId="0" applyFont="0" applyFill="0" applyBorder="0" applyAlignment="0" applyProtection="0"/>
    <xf numFmtId="0" fontId="50" fillId="0" borderId="0"/>
    <xf numFmtId="0" fontId="58" fillId="0" borderId="0"/>
    <xf numFmtId="0" fontId="53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61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33" fillId="0" borderId="0"/>
    <xf numFmtId="165" fontId="53" fillId="0" borderId="0" applyFont="0" applyFill="0" applyBorder="0" applyAlignment="0" applyProtection="0"/>
    <xf numFmtId="165" fontId="52" fillId="0" borderId="0" applyFont="0" applyFill="0" applyBorder="0" applyAlignment="0" applyProtection="0"/>
    <xf numFmtId="165" fontId="52" fillId="0" borderId="0" applyFont="0" applyFill="0" applyBorder="0" applyAlignment="0" applyProtection="0"/>
    <xf numFmtId="0" fontId="57" fillId="8" borderId="0" applyNumberFormat="0" applyBorder="0" applyAlignment="0" applyProtection="0"/>
    <xf numFmtId="165" fontId="52" fillId="0" borderId="0" applyFont="0" applyFill="0" applyBorder="0" applyAlignment="0" applyProtection="0"/>
    <xf numFmtId="165" fontId="52" fillId="0" borderId="0" applyFont="0" applyFill="0" applyBorder="0" applyAlignment="0" applyProtection="0"/>
    <xf numFmtId="165" fontId="60" fillId="0" borderId="0" applyFont="0" applyFill="0" applyBorder="0" applyAlignment="0" applyProtection="0"/>
    <xf numFmtId="165" fontId="60" fillId="0" borderId="0" applyFont="0" applyFill="0" applyBorder="0" applyAlignment="0" applyProtection="0"/>
    <xf numFmtId="0" fontId="53" fillId="0" borderId="0"/>
    <xf numFmtId="165" fontId="53" fillId="0" borderId="0" applyFont="0" applyFill="0" applyBorder="0" applyAlignment="0" applyProtection="0"/>
    <xf numFmtId="165" fontId="60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0" fontId="1" fillId="0" borderId="0"/>
    <xf numFmtId="165" fontId="52" fillId="0" borderId="0" applyFont="0" applyFill="0" applyBorder="0" applyAlignment="0" applyProtection="0"/>
    <xf numFmtId="165" fontId="52" fillId="0" borderId="0" applyFont="0" applyFill="0" applyBorder="0" applyAlignment="0" applyProtection="0"/>
    <xf numFmtId="0" fontId="50" fillId="0" borderId="0"/>
    <xf numFmtId="165" fontId="52" fillId="0" borderId="0" applyFont="0" applyFill="0" applyBorder="0" applyAlignment="0" applyProtection="0"/>
    <xf numFmtId="165" fontId="52" fillId="0" borderId="0" applyFont="0" applyFill="0" applyBorder="0" applyAlignment="0" applyProtection="0"/>
    <xf numFmtId="165" fontId="60" fillId="0" borderId="0" applyFont="0" applyFill="0" applyBorder="0" applyAlignment="0" applyProtection="0"/>
    <xf numFmtId="165" fontId="60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60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60" fillId="0" borderId="0" applyFont="0" applyFill="0" applyBorder="0" applyAlignment="0" applyProtection="0"/>
    <xf numFmtId="0" fontId="1" fillId="0" borderId="0"/>
    <xf numFmtId="0" fontId="1" fillId="0" borderId="0"/>
    <xf numFmtId="0" fontId="33" fillId="0" borderId="0"/>
  </cellStyleXfs>
  <cellXfs count="146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8" fillId="0" borderId="0" xfId="1" applyFont="1"/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 applyProtection="1">
      <alignment horizontal="right"/>
      <protection hidden="1"/>
    </xf>
    <xf numFmtId="3" fontId="11" fillId="0" borderId="0" xfId="1" applyNumberFormat="1" applyFont="1" applyAlignment="1">
      <alignment horizontal="right" wrapText="1"/>
    </xf>
    <xf numFmtId="3" fontId="12" fillId="0" borderId="0" xfId="1" applyNumberFormat="1" applyFont="1" applyAlignment="1">
      <alignment horizontal="right" wrapText="1"/>
    </xf>
    <xf numFmtId="49" fontId="9" fillId="0" borderId="0" xfId="1" applyNumberFormat="1" applyFont="1" applyAlignment="1">
      <alignment horizontal="right"/>
    </xf>
    <xf numFmtId="3" fontId="12" fillId="0" borderId="0" xfId="1" applyNumberFormat="1" applyFont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0" fillId="0" borderId="1" xfId="0" applyBorder="1"/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4" fillId="2" borderId="1" xfId="2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/>
    </xf>
    <xf numFmtId="0" fontId="5" fillId="0" borderId="1" xfId="0" applyFont="1" applyBorder="1"/>
    <xf numFmtId="0" fontId="17" fillId="0" borderId="1" xfId="1" applyFont="1" applyBorder="1"/>
    <xf numFmtId="3" fontId="17" fillId="0" borderId="1" xfId="1" applyNumberFormat="1" applyFont="1" applyBorder="1"/>
    <xf numFmtId="0" fontId="18" fillId="0" borderId="0" xfId="0" applyFont="1"/>
    <xf numFmtId="0" fontId="18" fillId="0" borderId="1" xfId="0" applyFont="1" applyBorder="1"/>
    <xf numFmtId="0" fontId="17" fillId="0" borderId="1" xfId="0" applyFont="1" applyBorder="1"/>
    <xf numFmtId="3" fontId="17" fillId="0" borderId="1" xfId="0" applyNumberFormat="1" applyFont="1" applyBorder="1"/>
    <xf numFmtId="0" fontId="18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vertical="center" wrapText="1"/>
    </xf>
    <xf numFmtId="3" fontId="17" fillId="0" borderId="1" xfId="1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6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horizontal="left" vertical="center"/>
    </xf>
    <xf numFmtId="3" fontId="17" fillId="0" borderId="1" xfId="0" applyNumberFormat="1" applyFont="1" applyBorder="1" applyAlignment="1">
      <alignment vertical="center"/>
    </xf>
    <xf numFmtId="0" fontId="16" fillId="0" borderId="1" xfId="2" applyFont="1" applyBorder="1" applyAlignment="1">
      <alignment horizontal="left"/>
    </xf>
    <xf numFmtId="0" fontId="8" fillId="0" borderId="1" xfId="2" applyFont="1" applyBorder="1" applyAlignment="1">
      <alignment horizontal="left"/>
    </xf>
    <xf numFmtId="3" fontId="17" fillId="0" borderId="1" xfId="0" applyNumberFormat="1" applyFont="1" applyBorder="1" applyAlignment="1">
      <alignment horizontal="right"/>
    </xf>
    <xf numFmtId="0" fontId="17" fillId="0" borderId="1" xfId="1" applyFont="1" applyBorder="1" applyAlignment="1">
      <alignment wrapText="1"/>
    </xf>
    <xf numFmtId="3" fontId="5" fillId="0" borderId="1" xfId="0" applyNumberFormat="1" applyFont="1" applyBorder="1"/>
    <xf numFmtId="0" fontId="0" fillId="3" borderId="1" xfId="0" applyFill="1" applyBorder="1"/>
    <xf numFmtId="3" fontId="6" fillId="3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6" fillId="2" borderId="1" xfId="0" applyNumberFormat="1" applyFont="1" applyFill="1" applyBorder="1"/>
    <xf numFmtId="0" fontId="19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9" fillId="2" borderId="1" xfId="0" applyFont="1" applyFill="1" applyBorder="1"/>
    <xf numFmtId="0" fontId="5" fillId="0" borderId="0" xfId="0" applyFont="1" applyAlignment="1">
      <alignment vertical="top" wrapText="1"/>
    </xf>
    <xf numFmtId="0" fontId="19" fillId="2" borderId="4" xfId="0" applyFont="1" applyFill="1" applyBorder="1" applyAlignment="1">
      <alignment horizontal="left"/>
    </xf>
    <xf numFmtId="0" fontId="19" fillId="3" borderId="4" xfId="0" applyFont="1" applyFill="1" applyBorder="1" applyAlignment="1">
      <alignment horizontal="left"/>
    </xf>
    <xf numFmtId="49" fontId="17" fillId="0" borderId="1" xfId="1" applyNumberFormat="1" applyFont="1" applyBorder="1" applyAlignment="1">
      <alignment horizontal="right"/>
    </xf>
    <xf numFmtId="0" fontId="17" fillId="0" borderId="1" xfId="3" applyFont="1" applyBorder="1" applyAlignment="1">
      <alignment horizontal="right" vertical="center" wrapText="1"/>
    </xf>
    <xf numFmtId="0" fontId="22" fillId="0" borderId="1" xfId="0" applyFont="1" applyBorder="1"/>
    <xf numFmtId="1" fontId="0" fillId="0" borderId="0" xfId="0" applyNumberFormat="1"/>
    <xf numFmtId="0" fontId="6" fillId="0" borderId="0" xfId="0" applyFont="1" applyAlignment="1">
      <alignment horizontal="center" vertical="center"/>
    </xf>
    <xf numFmtId="0" fontId="24" fillId="0" borderId="1" xfId="0" applyFont="1" applyBorder="1" applyAlignment="1">
      <alignment vertical="center"/>
    </xf>
    <xf numFmtId="3" fontId="0" fillId="0" borderId="1" xfId="0" applyNumberFormat="1" applyBorder="1"/>
    <xf numFmtId="3" fontId="14" fillId="0" borderId="1" xfId="2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" fontId="0" fillId="0" borderId="1" xfId="0" applyNumberFormat="1" applyBorder="1"/>
    <xf numFmtId="3" fontId="6" fillId="5" borderId="1" xfId="0" applyNumberFormat="1" applyFont="1" applyFill="1" applyBorder="1"/>
    <xf numFmtId="3" fontId="5" fillId="5" borderId="1" xfId="0" applyNumberFormat="1" applyFont="1" applyFill="1" applyBorder="1"/>
    <xf numFmtId="0" fontId="27" fillId="0" borderId="0" xfId="0" applyFont="1"/>
    <xf numFmtId="3" fontId="29" fillId="0" borderId="0" xfId="0" applyNumberFormat="1" applyFont="1"/>
    <xf numFmtId="3" fontId="30" fillId="0" borderId="0" xfId="0" applyNumberFormat="1" applyFont="1"/>
    <xf numFmtId="1" fontId="17" fillId="0" borderId="1" xfId="0" applyNumberFormat="1" applyFont="1" applyBorder="1"/>
    <xf numFmtId="3" fontId="5" fillId="4" borderId="1" xfId="0" applyNumberFormat="1" applyFont="1" applyFill="1" applyBorder="1"/>
    <xf numFmtId="1" fontId="17" fillId="0" borderId="1" xfId="0" applyNumberFormat="1" applyFont="1" applyBorder="1" applyAlignment="1">
      <alignment vertical="center"/>
    </xf>
    <xf numFmtId="1" fontId="6" fillId="0" borderId="1" xfId="0" applyNumberFormat="1" applyFont="1" applyBorder="1"/>
    <xf numFmtId="164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3" fontId="5" fillId="0" borderId="0" xfId="0" applyNumberFormat="1" applyFont="1"/>
    <xf numFmtId="1" fontId="6" fillId="0" borderId="1" xfId="0" applyNumberFormat="1" applyFont="1" applyBorder="1" applyAlignment="1">
      <alignment vertical="center"/>
    </xf>
    <xf numFmtId="0" fontId="5" fillId="5" borderId="1" xfId="0" applyFont="1" applyFill="1" applyBorder="1"/>
    <xf numFmtId="1" fontId="5" fillId="5" borderId="1" xfId="0" applyNumberFormat="1" applyFont="1" applyFill="1" applyBorder="1"/>
    <xf numFmtId="0" fontId="31" fillId="0" borderId="1" xfId="0" applyFont="1" applyBorder="1"/>
    <xf numFmtId="3" fontId="32" fillId="2" borderId="1" xfId="0" applyNumberFormat="1" applyFont="1" applyFill="1" applyBorder="1"/>
    <xf numFmtId="3" fontId="31" fillId="0" borderId="1" xfId="0" applyNumberFormat="1" applyFont="1" applyBorder="1"/>
    <xf numFmtId="3" fontId="31" fillId="0" borderId="1" xfId="0" applyNumberFormat="1" applyFont="1" applyBorder="1" applyAlignment="1">
      <alignment vertical="center"/>
    </xf>
    <xf numFmtId="3" fontId="9" fillId="0" borderId="0" xfId="0" applyNumberFormat="1" applyFont="1"/>
    <xf numFmtId="3" fontId="6" fillId="5" borderId="1" xfId="0" applyNumberFormat="1" applyFont="1" applyFill="1" applyBorder="1" applyAlignment="1">
      <alignment horizontal="right"/>
    </xf>
    <xf numFmtId="3" fontId="21" fillId="5" borderId="1" xfId="0" applyNumberFormat="1" applyFont="1" applyFill="1" applyBorder="1"/>
    <xf numFmtId="3" fontId="0" fillId="0" borderId="0" xfId="0" applyNumberFormat="1"/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0" fontId="27" fillId="0" borderId="1" xfId="0" applyFont="1" applyBorder="1"/>
    <xf numFmtId="4" fontId="0" fillId="0" borderId="1" xfId="0" applyNumberFormat="1" applyBorder="1" applyAlignment="1">
      <alignment vertical="center"/>
    </xf>
    <xf numFmtId="0" fontId="17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3" fontId="85" fillId="0" borderId="0" xfId="0" applyNumberFormat="1" applyFont="1"/>
    <xf numFmtId="0" fontId="26" fillId="0" borderId="1" xfId="0" applyFont="1" applyBorder="1" applyAlignment="1">
      <alignment horizontal="center" vertical="center"/>
    </xf>
    <xf numFmtId="0" fontId="0" fillId="5" borderId="1" xfId="0" applyFill="1" applyBorder="1"/>
    <xf numFmtId="3" fontId="86" fillId="0" borderId="0" xfId="0" applyNumberFormat="1" applyFont="1"/>
    <xf numFmtId="1" fontId="0" fillId="5" borderId="1" xfId="0" applyNumberFormat="1" applyFill="1" applyBorder="1"/>
    <xf numFmtId="4" fontId="6" fillId="5" borderId="1" xfId="0" applyNumberFormat="1" applyFont="1" applyFill="1" applyBorder="1"/>
    <xf numFmtId="0" fontId="21" fillId="5" borderId="1" xfId="0" applyFont="1" applyFill="1" applyBorder="1"/>
    <xf numFmtId="0" fontId="6" fillId="5" borderId="1" xfId="0" applyFont="1" applyFill="1" applyBorder="1"/>
    <xf numFmtId="3" fontId="8" fillId="5" borderId="1" xfId="0" applyNumberFormat="1" applyFont="1" applyFill="1" applyBorder="1"/>
    <xf numFmtId="3" fontId="0" fillId="0" borderId="0" xfId="0" applyNumberFormat="1" applyAlignment="1">
      <alignment vertical="center"/>
    </xf>
    <xf numFmtId="3" fontId="29" fillId="0" borderId="1" xfId="0" applyNumberFormat="1" applyFont="1" applyBorder="1" applyAlignment="1">
      <alignment vertical="center"/>
    </xf>
    <xf numFmtId="4" fontId="87" fillId="3" borderId="1" xfId="335" applyNumberFormat="1" applyFont="1" applyFill="1" applyBorder="1" applyAlignment="1">
      <alignment horizontal="left" vertical="top" wrapText="1"/>
    </xf>
    <xf numFmtId="4" fontId="16" fillId="3" borderId="1" xfId="2" applyNumberFormat="1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3" fontId="88" fillId="5" borderId="1" xfId="0" applyNumberFormat="1" applyFont="1" applyFill="1" applyBorder="1"/>
    <xf numFmtId="3" fontId="65" fillId="5" borderId="1" xfId="0" applyNumberFormat="1" applyFon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3" fontId="17" fillId="0" borderId="0" xfId="0" applyNumberFormat="1" applyFont="1" applyAlignment="1">
      <alignment vertical="center"/>
    </xf>
    <xf numFmtId="4" fontId="8" fillId="0" borderId="0" xfId="335" applyNumberFormat="1" applyFont="1" applyAlignment="1">
      <alignment horizontal="center" vertical="center" wrapText="1"/>
    </xf>
    <xf numFmtId="0" fontId="8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6" fillId="0" borderId="0" xfId="0" applyNumberFormat="1" applyFont="1" applyAlignment="1">
      <alignment vertical="center"/>
    </xf>
    <xf numFmtId="49" fontId="17" fillId="0" borderId="0" xfId="0" applyNumberFormat="1" applyFont="1" applyAlignment="1">
      <alignment wrapText="1"/>
    </xf>
    <xf numFmtId="0" fontId="28" fillId="0" borderId="0" xfId="0" applyFont="1" applyAlignment="1">
      <alignment horizontal="right"/>
    </xf>
    <xf numFmtId="0" fontId="16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3" borderId="1" xfId="1" applyFont="1" applyFill="1" applyBorder="1" applyAlignment="1">
      <alignment horizontal="left"/>
    </xf>
    <xf numFmtId="0" fontId="19" fillId="2" borderId="2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9" fillId="2" borderId="4" xfId="0" applyFont="1" applyFill="1" applyBorder="1" applyAlignment="1">
      <alignment horizontal="left"/>
    </xf>
    <xf numFmtId="0" fontId="16" fillId="2" borderId="1" xfId="2" applyFont="1" applyFill="1" applyBorder="1" applyAlignment="1">
      <alignment horizontal="left"/>
    </xf>
    <xf numFmtId="0" fontId="19" fillId="3" borderId="2" xfId="0" applyFont="1" applyFill="1" applyBorder="1" applyAlignment="1">
      <alignment horizontal="left"/>
    </xf>
    <xf numFmtId="0" fontId="19" fillId="3" borderId="3" xfId="0" applyFont="1" applyFill="1" applyBorder="1" applyAlignment="1">
      <alignment horizontal="left"/>
    </xf>
    <xf numFmtId="0" fontId="19" fillId="3" borderId="4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377">
    <cellStyle name="20% - Accent1 2" xfId="99" xr:uid="{73468DFE-6DEE-4A05-82F6-1EA5F1F55BB3}"/>
    <cellStyle name="20% - Accent1 3" xfId="100" xr:uid="{8292F4F6-F2D2-42FC-B8D4-526F59FD4A9C}"/>
    <cellStyle name="20% - Accent1 4" xfId="101" xr:uid="{B4ADA65B-3B3F-472A-92A2-F538424B4A8E}"/>
    <cellStyle name="20% - Accent1 5" xfId="102" xr:uid="{517CC3B5-44C7-4B24-9E4D-89A307FF7414}"/>
    <cellStyle name="20% - Accent1 6" xfId="103" xr:uid="{CA6BE626-0EDA-45DD-9400-D3B3345D2918}"/>
    <cellStyle name="20% - Accent2 2" xfId="104" xr:uid="{3C39E533-2EF9-4F4E-9C03-A68DE8C4F0A2}"/>
    <cellStyle name="20% - Accent2 3" xfId="105" xr:uid="{7C890832-417B-4CD4-9E50-F3F270699766}"/>
    <cellStyle name="20% - Accent2 4" xfId="106" xr:uid="{0E5BBB69-4CD6-43B9-9055-FBC4E583A1A5}"/>
    <cellStyle name="20% - Accent2 5" xfId="107" xr:uid="{568B7CAD-0BC3-41E2-B33F-FCB0B246114C}"/>
    <cellStyle name="20% - Accent2 6" xfId="108" xr:uid="{816AD24D-24F1-4218-8B31-757488EE7463}"/>
    <cellStyle name="20% - Accent3 2" xfId="109" xr:uid="{5926DABA-D738-4899-BA8F-D189F87E2829}"/>
    <cellStyle name="20% - Accent3 3" xfId="110" xr:uid="{26804728-A9AF-4409-9027-3FC523D481D2}"/>
    <cellStyle name="20% - Accent3 4" xfId="111" xr:uid="{3897393E-DADA-432C-A3E7-0B35E78C999B}"/>
    <cellStyle name="20% - Accent3 5" xfId="112" xr:uid="{63FA4410-CAF0-48E0-85D9-AB5A294FFA52}"/>
    <cellStyle name="20% - Accent3 6" xfId="113" xr:uid="{3FEB6E2D-68A5-4145-B375-2C5ECB28223F}"/>
    <cellStyle name="20% - Accent4 2" xfId="114" xr:uid="{644AD382-A2B5-481E-AE88-3B14B511BA1E}"/>
    <cellStyle name="20% - Accent4 3" xfId="115" xr:uid="{5679CA9D-6F0F-4BFD-9017-58C0C55B5B5D}"/>
    <cellStyle name="20% - Accent4 4" xfId="116" xr:uid="{CBF1CEE0-32EF-401A-A882-79E3C51DE7E1}"/>
    <cellStyle name="20% - Accent4 5" xfId="117" xr:uid="{A80842F5-1878-485A-B14E-24EF983BAEB7}"/>
    <cellStyle name="20% - Accent4 6" xfId="118" xr:uid="{C363313E-5ED3-40F0-B072-881E5B5CC8F6}"/>
    <cellStyle name="20% - Accent5 2" xfId="119" xr:uid="{36807B12-3B95-4380-A2D2-080525E45EE9}"/>
    <cellStyle name="20% - Accent5 3" xfId="120" xr:uid="{12A35245-17D6-465C-AE44-6061501C3A91}"/>
    <cellStyle name="20% - Accent5 4" xfId="121" xr:uid="{3F7219F6-B85A-4E0E-AEC0-3CDE3C28A8A5}"/>
    <cellStyle name="20% - Accent5 5" xfId="122" xr:uid="{0A67C42C-3DC2-42CE-A1BA-D2D6C1A4FEEA}"/>
    <cellStyle name="20% - Accent5 6" xfId="123" xr:uid="{32024B57-B821-4FEF-8C92-CC3B7225A09E}"/>
    <cellStyle name="20% - Accent6 2" xfId="124" xr:uid="{F5D9D5CC-37A6-4998-9AB8-EB0C08659E42}"/>
    <cellStyle name="20% - Accent6 3" xfId="125" xr:uid="{43253F31-7A0C-44E8-AAC1-828515C7FEED}"/>
    <cellStyle name="20% - Accent6 4" xfId="126" xr:uid="{9EAAB8ED-4BBE-42BC-8265-E6B74310D15A}"/>
    <cellStyle name="20% - Accent6 5" xfId="127" xr:uid="{7E740B87-0974-4EB6-96E3-482292F17601}"/>
    <cellStyle name="20% - Accent6 6" xfId="128" xr:uid="{D2AFBF8B-AEA0-4825-AAB0-CA6B08D8073F}"/>
    <cellStyle name="20% – rõhk1" xfId="21" builtinId="30" customBuiltin="1"/>
    <cellStyle name="20% – rõhk2" xfId="24" builtinId="34" customBuiltin="1"/>
    <cellStyle name="20% – rõhk3" xfId="27" builtinId="38" customBuiltin="1"/>
    <cellStyle name="20% – rõhk4" xfId="30" builtinId="42" customBuiltin="1"/>
    <cellStyle name="20% – rõhk5" xfId="33" builtinId="46" customBuiltin="1"/>
    <cellStyle name="20% – rõhk6" xfId="36" builtinId="50" customBuiltin="1"/>
    <cellStyle name="40% - Accent1 2" xfId="129" xr:uid="{B20AD548-3D10-4A4F-B8D4-1C5BBCE8F58F}"/>
    <cellStyle name="40% - Accent1 3" xfId="130" xr:uid="{AA2F0753-68FF-4DE2-A4AE-6C79AB82E23D}"/>
    <cellStyle name="40% - Accent1 4" xfId="131" xr:uid="{FFAE606B-61B1-42CD-B162-E30E906DE08B}"/>
    <cellStyle name="40% - Accent1 5" xfId="132" xr:uid="{4ACAEBC5-CF2C-4943-A197-FCAE37BCC8BE}"/>
    <cellStyle name="40% - Accent1 6" xfId="133" xr:uid="{0DB76027-8386-4B06-B2D9-1DB66E904C45}"/>
    <cellStyle name="40% - Accent2 2" xfId="134" xr:uid="{9464D2DF-9ECC-443C-A7A5-B4535C74D3FD}"/>
    <cellStyle name="40% - Accent2 3" xfId="135" xr:uid="{4312918D-A29B-46FD-AFBC-73FA5DD886DD}"/>
    <cellStyle name="40% - Accent2 4" xfId="136" xr:uid="{672121A5-54AC-4C3B-8552-6210D9BC6EA0}"/>
    <cellStyle name="40% - Accent2 5" xfId="137" xr:uid="{BF40C0E8-DA45-4612-900C-83DA3728B23D}"/>
    <cellStyle name="40% - Accent2 6" xfId="138" xr:uid="{E3504BC4-3648-4FDE-9DC1-DA872A816714}"/>
    <cellStyle name="40% - Accent3 2" xfId="139" xr:uid="{694EFF7C-4A8E-4DB7-B25B-91D433579041}"/>
    <cellStyle name="40% - Accent3 3" xfId="140" xr:uid="{54C6FF7D-A02F-41F7-B7C7-CE97BF52CEDC}"/>
    <cellStyle name="40% - Accent3 4" xfId="141" xr:uid="{6C5A34A6-49C3-47B3-9C66-11703B212D82}"/>
    <cellStyle name="40% - Accent3 5" xfId="142" xr:uid="{CAD543C9-2D29-4033-89AB-42235FF23F12}"/>
    <cellStyle name="40% - Accent3 6" xfId="143" xr:uid="{554023E7-161C-4716-9715-7E0B27067B04}"/>
    <cellStyle name="40% - Accent4 2" xfId="144" xr:uid="{F3A9E6B2-C53C-4DCE-B171-61D097C56BBF}"/>
    <cellStyle name="40% - Accent4 3" xfId="145" xr:uid="{84058DF7-8A83-4A79-9CF5-D973B469F154}"/>
    <cellStyle name="40% - Accent4 4" xfId="146" xr:uid="{16C1F961-0A42-409F-93E1-121CE231AA24}"/>
    <cellStyle name="40% - Accent4 5" xfId="147" xr:uid="{E44533C5-EBCE-4CAE-9D04-0FA4B5ABDD1F}"/>
    <cellStyle name="40% - Accent4 6" xfId="148" xr:uid="{568A52DD-D0ED-4E8E-9EC4-71840F3AD5E7}"/>
    <cellStyle name="40% - Accent5 2" xfId="149" xr:uid="{3D6A36F4-43F2-42A6-9887-48A55D4978D2}"/>
    <cellStyle name="40% - Accent5 3" xfId="150" xr:uid="{C3243AC9-DC0A-4C53-981C-3B0167CDB5ED}"/>
    <cellStyle name="40% - Accent5 4" xfId="151" xr:uid="{9866EB98-A2F1-4E23-9721-3025EA070B3A}"/>
    <cellStyle name="40% - Accent5 5" xfId="152" xr:uid="{32E14E60-5497-4E38-8D73-D9F4A29195AA}"/>
    <cellStyle name="40% - Accent5 6" xfId="153" xr:uid="{57EDE3BF-7F86-425B-B22F-631D9C69E982}"/>
    <cellStyle name="40% - Accent6 2" xfId="154" xr:uid="{FF91ED37-3561-4FFE-AF62-595BED387E41}"/>
    <cellStyle name="40% - Accent6 3" xfId="155" xr:uid="{06EDC8BB-EAC6-402D-A736-E5DD5B3989F5}"/>
    <cellStyle name="40% - Accent6 4" xfId="156" xr:uid="{15B1CAA7-E326-4622-A649-5D4D37470DE2}"/>
    <cellStyle name="40% - Accent6 5" xfId="157" xr:uid="{613F9699-863E-4537-BE40-CC5DCF7DC15A}"/>
    <cellStyle name="40% - Accent6 6" xfId="158" xr:uid="{46BF82AA-0A12-440C-973C-DAF93DDBC76A}"/>
    <cellStyle name="40% – rõhk1" xfId="22" builtinId="31" customBuiltin="1"/>
    <cellStyle name="40% – rõhk2" xfId="25" builtinId="35" customBuiltin="1"/>
    <cellStyle name="40% – rõhk3" xfId="28" builtinId="39" customBuiltin="1"/>
    <cellStyle name="40% – rõhk4" xfId="31" builtinId="43" customBuiltin="1"/>
    <cellStyle name="40% – rõhk5" xfId="34" builtinId="47" customBuiltin="1"/>
    <cellStyle name="40% – rõhk6" xfId="37" builtinId="51" customBuiltin="1"/>
    <cellStyle name="60% - Accent1" xfId="320" xr:uid="{910335D0-6D71-46E2-87DA-D15412F2CD1B}"/>
    <cellStyle name="60% - Accent1 2" xfId="159" xr:uid="{FB989389-A649-438D-AED7-EFC5DA449328}"/>
    <cellStyle name="60% - Accent1 3" xfId="160" xr:uid="{660A9B48-7AAF-4CB0-9466-119A4A3BAC52}"/>
    <cellStyle name="60% - Accent1 4" xfId="161" xr:uid="{ECF1562E-8DAB-4BF9-A8A3-2C83E9D1257C}"/>
    <cellStyle name="60% - Accent1 5" xfId="162" xr:uid="{2A66C05A-263E-436B-9E12-2DC625CA72BC}"/>
    <cellStyle name="60% - Accent1 6" xfId="163" xr:uid="{43ECFC48-1FE7-4B4A-BF7E-60935A68DB6C}"/>
    <cellStyle name="60% - Accent2" xfId="321" xr:uid="{D3917331-B5FF-44AA-A915-1EA5401FC904}"/>
    <cellStyle name="60% - Accent2 2" xfId="164" xr:uid="{D91C55CA-88E7-4026-8A42-566B6D222F5A}"/>
    <cellStyle name="60% - Accent2 3" xfId="165" xr:uid="{5290EEE7-3E9B-42EA-B4F4-5427E351C82C}"/>
    <cellStyle name="60% - Accent2 4" xfId="166" xr:uid="{EFAE8D22-720F-462D-915E-A9D5B53D5367}"/>
    <cellStyle name="60% - Accent2 5" xfId="167" xr:uid="{632F7CD0-EE1A-42CF-B896-C50FA85A1EF2}"/>
    <cellStyle name="60% - Accent2 6" xfId="168" xr:uid="{7548C71D-254B-4AE5-9864-204FD5A74A9F}"/>
    <cellStyle name="60% - Accent3" xfId="322" xr:uid="{827CAFE4-E429-4664-BF4E-420B735BE4B3}"/>
    <cellStyle name="60% - Accent3 2" xfId="169" xr:uid="{FB8F40ED-6D7A-4B08-8E56-FCABA15381C2}"/>
    <cellStyle name="60% - Accent3 3" xfId="170" xr:uid="{57319C44-8B17-4081-8D11-A83EFBCF853E}"/>
    <cellStyle name="60% - Accent3 4" xfId="171" xr:uid="{2327A2FC-AB5B-4DDA-8162-5956AD8A472D}"/>
    <cellStyle name="60% - Accent3 5" xfId="172" xr:uid="{532C4A46-C031-4259-9695-9FC18E5E4B8E}"/>
    <cellStyle name="60% - Accent3 6" xfId="173" xr:uid="{1F80D6BF-9A52-4A7F-9979-A6B443120EC7}"/>
    <cellStyle name="60% - Accent4" xfId="323" xr:uid="{ACB15E7F-46B8-4436-8872-4DE511789A44}"/>
    <cellStyle name="60% - Accent4 2" xfId="174" xr:uid="{3C75F72C-5B9A-4D9E-BF19-C235F9771FDD}"/>
    <cellStyle name="60% - Accent4 3" xfId="175" xr:uid="{2773F574-30A9-4EB5-AD97-8436D32ED88F}"/>
    <cellStyle name="60% - Accent4 4" xfId="176" xr:uid="{28592270-44EC-44ED-984B-33E97F208561}"/>
    <cellStyle name="60% - Accent4 5" xfId="177" xr:uid="{7DD9FE9A-09C2-4770-B3D6-0A3F0F36B0C1}"/>
    <cellStyle name="60% - Accent4 6" xfId="178" xr:uid="{D3543F61-4B24-4BDA-8E58-8CC9929706D8}"/>
    <cellStyle name="60% - Accent5" xfId="324" xr:uid="{7CA50E36-E66C-4E3F-A35E-95C5420C33EE}"/>
    <cellStyle name="60% - Accent5 2" xfId="179" xr:uid="{E7D61A0E-208D-41BA-8659-1B34FF177F04}"/>
    <cellStyle name="60% - Accent5 3" xfId="180" xr:uid="{85A89FBA-1414-432E-BA76-B38D7AEA74DA}"/>
    <cellStyle name="60% - Accent5 4" xfId="181" xr:uid="{AE4B4951-DF14-4639-AF49-62DB508A56E3}"/>
    <cellStyle name="60% - Accent5 5" xfId="182" xr:uid="{96DDFF7F-1383-4DB5-896D-D072D75D6186}"/>
    <cellStyle name="60% - Accent5 6" xfId="183" xr:uid="{66F4B158-47DA-47A7-8533-75252B28610F}"/>
    <cellStyle name="60% - Accent6" xfId="325" xr:uid="{1BCC51F8-92D9-4C1D-B4E0-9B0F7AD9B0DF}"/>
    <cellStyle name="60% - Accent6 2" xfId="184" xr:uid="{8B16C850-678E-43A2-BDBA-E61331024E85}"/>
    <cellStyle name="60% - Accent6 3" xfId="185" xr:uid="{34EF0582-FCD1-4EC7-B97F-E25F40162DE6}"/>
    <cellStyle name="60% - Accent6 4" xfId="186" xr:uid="{E28C7CD7-B7A3-47C9-83F6-618A0989C803}"/>
    <cellStyle name="60% - Accent6 5" xfId="187" xr:uid="{2F9691B8-B01A-4B74-91B0-97860BBDC80B}"/>
    <cellStyle name="60% - Accent6 6" xfId="188" xr:uid="{D3649975-11DF-4515-A4C4-DBAE6968C0A5}"/>
    <cellStyle name="Accent1 2" xfId="189" xr:uid="{E6AABBB6-2241-49E8-8FA1-23F1E85A131B}"/>
    <cellStyle name="Accent1 3" xfId="190" xr:uid="{D49E8ECF-8E8D-43D4-9E70-CAA450BE3E1A}"/>
    <cellStyle name="Accent1 4" xfId="191" xr:uid="{3CB0665C-42E2-4AF0-A085-8B8C550CF325}"/>
    <cellStyle name="Accent1 5" xfId="192" xr:uid="{51439689-B65A-48F7-900A-8761AB85455E}"/>
    <cellStyle name="Accent1 6" xfId="193" xr:uid="{B770CDFF-F012-4EC9-86FF-5A30EC1EB017}"/>
    <cellStyle name="Accent2 2" xfId="194" xr:uid="{F6260B98-68AD-4591-8CD3-CFC4873F8B6F}"/>
    <cellStyle name="Accent2 3" xfId="195" xr:uid="{24102C58-A17F-473E-B529-EDA3B730DC90}"/>
    <cellStyle name="Accent2 4" xfId="196" xr:uid="{BB8CF984-E617-449D-A757-F57649E31C4B}"/>
    <cellStyle name="Accent2 5" xfId="197" xr:uid="{3B746818-6669-4C03-8F56-E5F809348377}"/>
    <cellStyle name="Accent2 6" xfId="198" xr:uid="{D0F9D2AC-2684-4662-8137-D329A6EE0EB3}"/>
    <cellStyle name="Accent3 2" xfId="199" xr:uid="{4FDB8858-11AB-4BF2-BB07-4BBC0FD794A3}"/>
    <cellStyle name="Accent3 3" xfId="200" xr:uid="{EB86ADED-F6C5-418F-BCC8-78CB79569038}"/>
    <cellStyle name="Accent3 4" xfId="201" xr:uid="{701E0FE5-1DA5-490C-9583-F107726DAB6A}"/>
    <cellStyle name="Accent3 5" xfId="202" xr:uid="{D712A088-EAE0-4966-A883-2A1A81E93C3F}"/>
    <cellStyle name="Accent3 6" xfId="203" xr:uid="{BBCF43AA-9AA1-4BEF-8F79-1C68D2606D26}"/>
    <cellStyle name="Accent4 2" xfId="204" xr:uid="{DF1C3B09-EF26-48B6-95D6-DE759D516EBE}"/>
    <cellStyle name="Accent4 3" xfId="205" xr:uid="{4A361A6B-C7A6-4334-BF3D-A70C630911D3}"/>
    <cellStyle name="Accent4 4" xfId="206" xr:uid="{3E0CE950-8BAB-453A-9E45-D7AA9E81994A}"/>
    <cellStyle name="Accent4 5" xfId="207" xr:uid="{018AE4F9-3B9F-4FE7-AC59-485F6E8FC4F2}"/>
    <cellStyle name="Accent4 6" xfId="208" xr:uid="{60627D47-9153-42D4-8149-C2058B5FD136}"/>
    <cellStyle name="Accent5 2" xfId="209" xr:uid="{6C0242C0-5677-43A1-A440-98B63AC9723B}"/>
    <cellStyle name="Accent5 3" xfId="210" xr:uid="{88E7A95B-89E9-4DBD-9F50-CE9132B5A3D9}"/>
    <cellStyle name="Accent5 4" xfId="211" xr:uid="{72D385A7-FF5A-4257-9466-E5EC00A76381}"/>
    <cellStyle name="Accent5 5" xfId="212" xr:uid="{E46347DF-1F88-4FBB-82D9-660AEA74FB02}"/>
    <cellStyle name="Accent5 6" xfId="213" xr:uid="{7A3B295C-AEB2-4874-BE97-16680E4DCB29}"/>
    <cellStyle name="Accent6 2" xfId="214" xr:uid="{55E79FED-5259-418D-934C-FF188E10F984}"/>
    <cellStyle name="Accent6 3" xfId="215" xr:uid="{D0BA92B1-ED7B-4A2B-AF7F-8B499409AB9A}"/>
    <cellStyle name="Accent6 4" xfId="216" xr:uid="{0B1C60D6-0327-40BD-8A8C-A700CFB19E02}"/>
    <cellStyle name="Accent6 5" xfId="217" xr:uid="{97EAE6F9-A6F2-44F7-8A3A-28A61D6D2AA6}"/>
    <cellStyle name="Accent6 6" xfId="218" xr:uid="{A7E5F88D-F4E4-40D4-BD61-46C63577E457}"/>
    <cellStyle name="Arvutus" xfId="14" builtinId="22" customBuiltin="1"/>
    <cellStyle name="Bad 2" xfId="219" xr:uid="{18862AAD-D675-431B-B6D4-4AD0236B4B61}"/>
    <cellStyle name="Bad 3" xfId="220" xr:uid="{0D4AD470-B277-4FF7-B2F3-83878E404675}"/>
    <cellStyle name="Bad 4" xfId="221" xr:uid="{5A8A5090-EB28-49A6-9AC5-EAE2ADF55560}"/>
    <cellStyle name="Bad 5" xfId="222" xr:uid="{789BACED-D01F-4333-9D19-3879DF0DC4C3}"/>
    <cellStyle name="Bad 6" xfId="223" xr:uid="{585C0197-E4B8-4B5E-87A7-19F77AD8F263}"/>
    <cellStyle name="Calculation 2" xfId="224" xr:uid="{CD4519D5-D3FC-49AF-B86D-B87CA8B133D6}"/>
    <cellStyle name="Calculation 3" xfId="225" xr:uid="{381B8C0F-4B21-4B1A-AEF5-83A2E23F7689}"/>
    <cellStyle name="Calculation 4" xfId="226" xr:uid="{8B426844-E9CB-4079-86AB-D60566102231}"/>
    <cellStyle name="Calculation 5" xfId="227" xr:uid="{30CDDA79-5E6C-4552-8CE0-4A41BB847649}"/>
    <cellStyle name="Calculation 6" xfId="228" xr:uid="{6FB94BF5-3588-490A-8A7D-D951EA858051}"/>
    <cellStyle name="Check Cell 2" xfId="229" xr:uid="{1CC482EB-815E-458F-BF46-63B0A341BD9B}"/>
    <cellStyle name="Check Cell 3" xfId="230" xr:uid="{6C022E39-3275-4CBA-9E55-F0F4A0C0B196}"/>
    <cellStyle name="Check Cell 4" xfId="231" xr:uid="{50E87384-E241-4B72-A69F-A842A5507444}"/>
    <cellStyle name="Check Cell 5" xfId="232" xr:uid="{964777B8-422D-4E91-8274-9F22995E9022}"/>
    <cellStyle name="Check Cell 6" xfId="233" xr:uid="{3B3ABA7D-7282-4BCA-BB84-759C487A2065}"/>
    <cellStyle name="Comma" xfId="329" xr:uid="{CA1A08BC-2300-47C9-920F-C94DEBD1E8C7}"/>
    <cellStyle name="Comma 2" xfId="363" xr:uid="{1431652D-916F-42C6-9770-EF90F747B3F5}"/>
    <cellStyle name="Comma 2 2" xfId="364" xr:uid="{0F1A4CC7-E518-4622-B65F-5392A0CF0C58}"/>
    <cellStyle name="Comma 2 2 2" xfId="367" xr:uid="{70AA7285-6A59-471E-9B54-C82CDCF90F6F}"/>
    <cellStyle name="Comma 2 2 2 2" xfId="351" xr:uid="{EA488CC1-285B-4C66-BFA3-FB19E8220083}"/>
    <cellStyle name="Comma 2 2 3" xfId="369" xr:uid="{323EEA3E-CEF7-4E10-BDB8-2EF1CED7EEC5}"/>
    <cellStyle name="Comma 2 2 3 2" xfId="353" xr:uid="{47BAA509-BD1E-4925-8A72-3B34737AA222}"/>
    <cellStyle name="Comma 2 2 4" xfId="348" xr:uid="{5A28527E-1FCA-487C-9F7C-B2F363EC5493}"/>
    <cellStyle name="Comma 2 3" xfId="366" xr:uid="{8D24B07E-6441-4F33-815B-EA80C45CB37A}"/>
    <cellStyle name="Comma 2 3 2" xfId="350" xr:uid="{9BD00ACD-C6A7-45FF-AFC1-281147B4124C}"/>
    <cellStyle name="Comma 2 4" xfId="368" xr:uid="{FF28D946-4634-4ABD-9623-6E0626C01067}"/>
    <cellStyle name="Comma 2 4 2" xfId="352" xr:uid="{65F3FB24-1988-482C-A968-4DBA3A32CA70}"/>
    <cellStyle name="Comma 2 5" xfId="371" xr:uid="{D46BFF89-57EA-4E96-B4F1-A25BD7CDB49E}"/>
    <cellStyle name="Comma 2 5 2" xfId="356" xr:uid="{261FA2A8-2590-40E5-A5DE-47FB8C514F74}"/>
    <cellStyle name="Comma 2 6" xfId="373" xr:uid="{4B350E47-E79F-4830-BDA5-7AD4E86E49C6}"/>
    <cellStyle name="Comma 2 6 2" xfId="358" xr:uid="{BCF440BF-9F1A-4C02-B993-A6A7656DBAF6}"/>
    <cellStyle name="Comma 2 7" xfId="347" xr:uid="{BE97DF84-1E63-416F-8840-C95D3CA6446E}"/>
    <cellStyle name="Comma 3" xfId="361" xr:uid="{7544A508-E313-4B0D-BC40-1884B92EFA82}"/>
    <cellStyle name="Excel Built-in Normal" xfId="39" xr:uid="{AD35DE13-BF4B-407E-BEA8-9D8482BF6DD0}"/>
    <cellStyle name="Excel Built-in Normal 2" xfId="310" xr:uid="{33C148D8-CD91-4C5E-BFF5-5209466C3336}"/>
    <cellStyle name="Explanatory Text 2" xfId="234" xr:uid="{16085DA7-809E-4F9C-B3B4-231E0289502B}"/>
    <cellStyle name="Explanatory Text 3" xfId="235" xr:uid="{4E5A1BB1-4938-4B28-B193-FEB242544C6F}"/>
    <cellStyle name="Explanatory Text 4" xfId="236" xr:uid="{68F7D5C2-B663-41A9-8530-42CFD4AB8B47}"/>
    <cellStyle name="Explanatory Text 5" xfId="237" xr:uid="{D36D2E17-6FDD-4CF2-92CB-458D2E74DD64}"/>
    <cellStyle name="Explanatory Text 6" xfId="238" xr:uid="{68ACC25F-50F8-4016-AAFE-0D4842D45AD5}"/>
    <cellStyle name="Good 2" xfId="239" xr:uid="{2F54C450-4E06-41F5-A15E-96B17AB39CFB}"/>
    <cellStyle name="Good 3" xfId="240" xr:uid="{6C436A83-4998-4E76-A5BC-CC6822810D2C}"/>
    <cellStyle name="Good 4" xfId="241" xr:uid="{219855FC-5CE9-4026-9BC8-C9B9148B5560}"/>
    <cellStyle name="Good 5" xfId="242" xr:uid="{F5DE3582-A975-45E7-8C2F-BCBD82916E27}"/>
    <cellStyle name="Good 6" xfId="243" xr:uid="{374063DE-8295-461E-B4CE-FB65B269886B}"/>
    <cellStyle name="Halb" xfId="11" builtinId="27" customBuiltin="1"/>
    <cellStyle name="Hea" xfId="10" builtinId="26" customBuiltin="1"/>
    <cellStyle name="Heading 1 2" xfId="244" xr:uid="{41D62B03-AE8A-4424-AE4E-66A5144EF1C9}"/>
    <cellStyle name="Heading 1 3" xfId="245" xr:uid="{F425037D-2D2C-4A42-9762-CD170EEDD013}"/>
    <cellStyle name="Heading 1 4" xfId="246" xr:uid="{427F8860-7CE6-43BA-A4C2-F77D491FB410}"/>
    <cellStyle name="Heading 1 5" xfId="247" xr:uid="{32F90699-8D2F-4C68-9A40-84EE5DFDE689}"/>
    <cellStyle name="Heading 1 6" xfId="248" xr:uid="{B33F7C2C-8B37-4F79-AEE8-79763AA050FD}"/>
    <cellStyle name="Heading 2 2" xfId="249" xr:uid="{42B5F2E5-1619-4C07-BE69-830125D40EF9}"/>
    <cellStyle name="Heading 2 3" xfId="250" xr:uid="{4D91F82F-0F00-4883-B504-D6D510B01BCE}"/>
    <cellStyle name="Heading 2 4" xfId="251" xr:uid="{BA4B4998-9049-4F9F-9B4E-A196AEC8AB47}"/>
    <cellStyle name="Heading 2 5" xfId="252" xr:uid="{BF315384-362B-4429-9086-B5512F8B5447}"/>
    <cellStyle name="Heading 2 6" xfId="253" xr:uid="{2D34B36D-5371-4B3E-94D1-5564D5A49118}"/>
    <cellStyle name="Heading 3 2" xfId="254" xr:uid="{624D4747-90CC-4E3C-8558-A2F84D808FCC}"/>
    <cellStyle name="Heading 3 3" xfId="255" xr:uid="{ADBC85B3-D359-4B91-A3F4-37962940492C}"/>
    <cellStyle name="Heading 3 4" xfId="256" xr:uid="{AC892872-0162-4E98-BB67-B39F69E0926E}"/>
    <cellStyle name="Heading 3 5" xfId="257" xr:uid="{D2FECD67-92D5-4C1C-A7B2-C6E04CC26AD8}"/>
    <cellStyle name="Heading 3 6" xfId="258" xr:uid="{5DB35FCC-92E7-4415-AB35-6F15D199D1C7}"/>
    <cellStyle name="Heading 4 2" xfId="259" xr:uid="{33A45568-4A20-4E5A-955D-E77D805E62BC}"/>
    <cellStyle name="Heading 4 3" xfId="260" xr:uid="{7D932AA1-1F88-4EE6-A947-8066D91F2B06}"/>
    <cellStyle name="Heading 4 4" xfId="261" xr:uid="{E334837F-80D7-42EE-808D-AD261FBEE7E8}"/>
    <cellStyle name="Heading 4 5" xfId="262" xr:uid="{2F04B330-D389-4C41-934D-68E6C8A535B3}"/>
    <cellStyle name="Heading 4 6" xfId="263" xr:uid="{8CCAE7EB-C19F-4790-A8B6-EA88C8D8BEE4}"/>
    <cellStyle name="Hoiatuse tekst" xfId="17" builtinId="11" customBuiltin="1"/>
    <cellStyle name="Hüperlink 2" xfId="40" xr:uid="{42EF3C11-5E3C-4092-8469-9D37E9C966E4}"/>
    <cellStyle name="Hüperlink 3" xfId="41" xr:uid="{2E9A131E-4BFC-47AF-8884-9FC5160ADEEF}"/>
    <cellStyle name="Hüperlink 3 2" xfId="315" xr:uid="{68ADCDDE-4FCC-4E04-89F1-C48E78DED887}"/>
    <cellStyle name="Hyperlink" xfId="313" xr:uid="{A2D9FD5F-4780-4114-9977-95F8F10B780E}"/>
    <cellStyle name="Input 2" xfId="264" xr:uid="{CA231678-9673-484C-971E-71D521B33481}"/>
    <cellStyle name="Input 3" xfId="265" xr:uid="{1EC6E621-37F6-4BF8-9791-F25B93651CB4}"/>
    <cellStyle name="Input 4" xfId="266" xr:uid="{A5D24287-E4C3-479E-B49D-7AF8986418A2}"/>
    <cellStyle name="Input 5" xfId="267" xr:uid="{1AE11F4E-4148-4EB4-8926-35F6FB8DC2F7}"/>
    <cellStyle name="Input 6" xfId="268" xr:uid="{3C46CE30-00BA-4B33-BBEA-4C035E59DD0F}"/>
    <cellStyle name="Kokku" xfId="19" builtinId="25" customBuiltin="1"/>
    <cellStyle name="Koma 2" xfId="370" xr:uid="{99554E24-EA60-4687-A8AC-CBE4AFA7D417}"/>
    <cellStyle name="Koma 2 2" xfId="346" xr:uid="{B694503D-AF52-44AE-847F-9740759D6FF5}"/>
    <cellStyle name="Koma 2 3" xfId="355" xr:uid="{166DB273-8836-4B2E-A621-439CF8CE6B6A}"/>
    <cellStyle name="Koma 3" xfId="372" xr:uid="{D3F04AD4-B7C6-439D-8014-2B36D2888D8C}"/>
    <cellStyle name="Koma 3 2" xfId="357" xr:uid="{3E4A43DA-5108-4411-BA61-F7FE656283C8}"/>
    <cellStyle name="Kontrolli lahtrit" xfId="16" builtinId="23" customBuiltin="1"/>
    <cellStyle name="Lingitud lahter" xfId="15" builtinId="24" customBuiltin="1"/>
    <cellStyle name="Linked Cell 2" xfId="269" xr:uid="{7C89AC83-F00F-4D5E-B839-765E639CA31D}"/>
    <cellStyle name="Linked Cell 3" xfId="270" xr:uid="{6B258A16-D2BD-4993-AE9E-A3F9E3F9D2FB}"/>
    <cellStyle name="Linked Cell 4" xfId="271" xr:uid="{E3C52C0B-389B-42E1-8955-B7A7FD95042A}"/>
    <cellStyle name="Linked Cell 5" xfId="272" xr:uid="{12D43280-24C8-4DDA-91D9-55329EA5D033}"/>
    <cellStyle name="Linked Cell 6" xfId="273" xr:uid="{6149C2C1-D047-4F24-905D-2C27993EA5D4}"/>
    <cellStyle name="Märkus 2" xfId="326" xr:uid="{2AB26E9D-76EE-4763-A16D-F8C1BECE1954}"/>
    <cellStyle name="Neutraalne 2" xfId="43" xr:uid="{F377EBFA-8D4A-4BA3-93B6-771C15E746EC}"/>
    <cellStyle name="Neutral" xfId="42" xr:uid="{D78FD84D-7445-4963-9E73-B4285D75AE32}"/>
    <cellStyle name="Neutral 2" xfId="274" xr:uid="{1DFB0FB1-C261-4726-9674-E746C241BFFF}"/>
    <cellStyle name="Neutral 3" xfId="275" xr:uid="{4409BE5E-9E30-41E4-A544-3C3EFB7127FC}"/>
    <cellStyle name="Neutral 4" xfId="276" xr:uid="{206229B4-08A2-49C5-A5DB-6672FFAAF2E1}"/>
    <cellStyle name="Neutral 5" xfId="277" xr:uid="{F97F8320-C61D-4608-8C95-E44B1AEE03FC}"/>
    <cellStyle name="Neutral 6" xfId="278" xr:uid="{C8E5FBAA-BA13-4AE8-AB3F-5D5D0DA902A9}"/>
    <cellStyle name="Neutral 7" xfId="349" xr:uid="{484E910E-2623-46BD-BE5E-B79843D11BC7}"/>
    <cellStyle name="Normaallaad" xfId="0" builtinId="0"/>
    <cellStyle name="Normaallaad 10" xfId="307" xr:uid="{566D4D3B-7980-4F5E-A72D-2AF022627A91}"/>
    <cellStyle name="Normaallaad 10 2" xfId="344" xr:uid="{C090649F-4040-467F-B9BA-853C2E06C72C}"/>
    <cellStyle name="Normaallaad 11" xfId="308" xr:uid="{B5F9501F-25A5-47F2-B7A0-FBCB8AFF6C4B}"/>
    <cellStyle name="Normaallaad 11 2" xfId="345" xr:uid="{C7CE6836-67C5-4595-AB25-D1B2A5109019}"/>
    <cellStyle name="Normaallaad 12" xfId="309" xr:uid="{986F1671-42EB-4E1A-84C1-FB1B471528E8}"/>
    <cellStyle name="Normaallaad 12 2" xfId="354" xr:uid="{E01AE48D-D8E3-4185-A89E-0D572FC8C2F9}"/>
    <cellStyle name="Normaallaad 13" xfId="38" xr:uid="{228C68A8-28FF-421B-9E0E-2DA1ADFA4ECF}"/>
    <cellStyle name="Normaallaad 17 8 3" xfId="327" xr:uid="{92179CA4-4C50-4109-A4E5-3B28DF7969F3}"/>
    <cellStyle name="Normaallaad 2" xfId="1" xr:uid="{5B278C98-12C0-4749-BC09-1BD921F29625}"/>
    <cellStyle name="Normaallaad 2 10" xfId="365" xr:uid="{FED8158C-76F5-44DE-AC94-27ED337DEB0A}"/>
    <cellStyle name="Normaallaad 2 11" xfId="44" xr:uid="{83B8839A-3180-4D2C-9479-5EC35712E986}"/>
    <cellStyle name="Normaallaad 2 2" xfId="45" xr:uid="{A8EDAA7D-18EB-45B0-A58D-9160A3DDC2D3}"/>
    <cellStyle name="Normaallaad 2 2 2" xfId="46" xr:uid="{2386E68F-FEA9-40AC-9C0B-FF2E7750BB68}"/>
    <cellStyle name="Normaallaad 2 2 2 2" xfId="317" xr:uid="{7DDC9B3B-5121-47A2-A670-68EE287E15AD}"/>
    <cellStyle name="Normaallaad 2 2 2 4" xfId="316" xr:uid="{01F395AD-9FD4-4044-B816-4286A14997AF}"/>
    <cellStyle name="Normaallaad 2 2 3" xfId="376" xr:uid="{5C49258D-5F82-4764-BC1D-0B12A6FB6423}"/>
    <cellStyle name="Normaallaad 2 3" xfId="47" xr:uid="{71A4FC40-45F4-4859-BE83-60857B6EFCC6}"/>
    <cellStyle name="Normaallaad 2 3 2" xfId="331" xr:uid="{B3147DD7-B447-4692-A87E-A529D4DF4987}"/>
    <cellStyle name="Normaallaad 2 4" xfId="48" xr:uid="{A62AF531-63E0-4CD7-9EC2-874F5506AD2A}"/>
    <cellStyle name="Normaallaad 2 4 2" xfId="332" xr:uid="{25385DD1-BB3C-4896-AF89-B120EA55F7AC}"/>
    <cellStyle name="Normaallaad 2 5" xfId="49" xr:uid="{4A6A1475-1FC0-43B8-B001-31A4AAD0F66D}"/>
    <cellStyle name="Normaallaad 2 5 2" xfId="333" xr:uid="{7364B082-247A-4789-83C2-8A82FAF8384A}"/>
    <cellStyle name="Normaallaad 2 6" xfId="50" xr:uid="{CBA6BBB4-85AC-4776-8566-A42F35245034}"/>
    <cellStyle name="Normaallaad 2 7" xfId="306" xr:uid="{98DD3EFE-6DE9-48AA-ABBB-D1B09EE0A86F}"/>
    <cellStyle name="Normaallaad 2 8" xfId="312" xr:uid="{F373CF8F-15CE-4337-9E7A-EBDC5EFA35D4}"/>
    <cellStyle name="Normaallaad 2 9" xfId="330" xr:uid="{768E4B6C-79DD-4107-B927-3218E4B96D9A}"/>
    <cellStyle name="Normaallaad 3" xfId="51" xr:uid="{ADD13D88-B877-4164-9220-13B2899C4B48}"/>
    <cellStyle name="Normaallaad 3 2" xfId="52" xr:uid="{A842B7E3-72A0-416A-9A60-E833CAA0ACEA}"/>
    <cellStyle name="Normaallaad 3 2 2" xfId="53" xr:uid="{68E5B371-624D-4C40-ABDC-03FD98A2B545}"/>
    <cellStyle name="Normaallaad 3 2 2 2" xfId="319" xr:uid="{C2481DB5-048D-47F9-99D6-517BB80B8E00}"/>
    <cellStyle name="Normaallaad 3 3" xfId="54" xr:uid="{4AA9562B-F232-4E2E-B5B1-4BCABDE6E6B3}"/>
    <cellStyle name="Normaallaad 3 4" xfId="55" xr:uid="{2687C600-6CEE-4710-A531-DDDF5D618B5D}"/>
    <cellStyle name="Normaallaad 3 5" xfId="56" xr:uid="{E2D44F45-F6E6-47B1-84C2-B49EF30F9F7A}"/>
    <cellStyle name="Normaallaad 3 6" xfId="57" xr:uid="{A052CB3F-E8AA-4A81-9CA0-8AF8A208FF14}"/>
    <cellStyle name="Normaallaad 4" xfId="2" xr:uid="{FF2256EE-252E-4964-B835-AAAF649D750F}"/>
    <cellStyle name="Normaallaad 4 2" xfId="3" xr:uid="{956489DF-7DEE-458B-9377-BA8F099C8963}"/>
    <cellStyle name="Normaallaad 4 2 2" xfId="335" xr:uid="{032F0D42-FE1E-43CB-9E03-1B26E9E7660A}"/>
    <cellStyle name="Normaallaad 4 2 3" xfId="59" xr:uid="{475081AA-7335-465D-B385-0C8ACFBE17BA}"/>
    <cellStyle name="Normaallaad 4 3" xfId="4" xr:uid="{23C2717A-DFEE-4835-A4F9-E9FA71842821}"/>
    <cellStyle name="Normaallaad 4 3 2" xfId="336" xr:uid="{26DA2E35-4894-4E20-82D2-430D6DD28053}"/>
    <cellStyle name="Normaallaad 4 3 3" xfId="60" xr:uid="{CFC8DC7E-284E-4744-9904-78D7C16EB9FD}"/>
    <cellStyle name="Normaallaad 4 4" xfId="61" xr:uid="{A3BA0FBF-5BA4-44C9-936D-4B6609799255}"/>
    <cellStyle name="Normaallaad 4 5" xfId="334" xr:uid="{36DD528A-AD30-438E-B9BB-0524E49D043D}"/>
    <cellStyle name="Normaallaad 4 6" xfId="58" xr:uid="{852236E2-CF6E-4B4F-AD57-18ACCFD8CFCA}"/>
    <cellStyle name="Normaallaad 5" xfId="62" xr:uid="{01867770-8D1E-4FCD-8666-5BD654BB290C}"/>
    <cellStyle name="Normaallaad 5 2" xfId="63" xr:uid="{3A40B55F-B690-4C94-AB58-BC73C92CF8A1}"/>
    <cellStyle name="Normaallaad 5 3" xfId="64" xr:uid="{1F9A62D4-B8C8-4060-9FCE-3E63C5412BD2}"/>
    <cellStyle name="Normaallaad 5 4" xfId="318" xr:uid="{271FB51C-4DC9-42FB-9EAD-B777550B35FC}"/>
    <cellStyle name="Normaallaad 5 5" xfId="337" xr:uid="{6C993E13-97F3-45B5-B5DB-F5788BB0217A}"/>
    <cellStyle name="Normaallaad 6" xfId="65" xr:uid="{40FA4F8A-C924-4EBC-B8AC-D1DABDC93A7F}"/>
    <cellStyle name="Normaallaad 6 2" xfId="66" xr:uid="{01B0C1EE-C1CB-4667-A7A0-C5CA43063224}"/>
    <cellStyle name="Normaallaad 6 3" xfId="338" xr:uid="{E3667E7A-CCA3-4C5B-80BD-334BC05CDB0D}"/>
    <cellStyle name="Normaallaad 7" xfId="67" xr:uid="{B0495F36-83D9-49A6-AA7E-0D95FF608AE3}"/>
    <cellStyle name="Normaallaad 7 2" xfId="339" xr:uid="{0A9945C9-C852-4652-82AF-71E81624BC6D}"/>
    <cellStyle name="Normaallaad 8" xfId="68" xr:uid="{4EE3A2AC-39ED-41B5-87D4-E6889902C05C}"/>
    <cellStyle name="Normaallaad 8 2" xfId="340" xr:uid="{888603CF-D40E-4053-892B-C09BB6E97210}"/>
    <cellStyle name="Normaallaad 9" xfId="69" xr:uid="{9BF3ADEF-2732-49BC-BE86-7C84A5778D91}"/>
    <cellStyle name="Normaallaad 9 2" xfId="341" xr:uid="{B46C282D-A37C-4749-B1D1-7553DC325390}"/>
    <cellStyle name="Normal 2" xfId="70" xr:uid="{255EFD09-F04E-4580-884A-BF43EEB82056}"/>
    <cellStyle name="Normal 2 2" xfId="71" xr:uid="{C9980257-7D26-4C7A-B042-03D2BEF118A0}"/>
    <cellStyle name="Normal 2 2 2" xfId="72" xr:uid="{3A822F6E-3233-4292-8D2F-E17CA6137622}"/>
    <cellStyle name="Normal 2 2 3" xfId="375" xr:uid="{B6823530-97C8-4327-BA3D-25686D9817D5}"/>
    <cellStyle name="Normal 2 3" xfId="73" xr:uid="{A5B961E8-CCA2-4D84-94C6-524A64AE29A3}"/>
    <cellStyle name="Normal 2 3 7 2" xfId="314" xr:uid="{49F47B44-E1D1-4474-9078-45E3F5ECF118}"/>
    <cellStyle name="Normal 2 4" xfId="97" xr:uid="{5EB78C3B-F01B-4B51-B769-6BD12567900A}"/>
    <cellStyle name="Normal 2 5" xfId="342" xr:uid="{9FCC1B56-79CC-46A1-8877-E033BC410A53}"/>
    <cellStyle name="Normal 25 9" xfId="96" xr:uid="{78227A17-8E54-477F-A27D-5E3628F4ACFF}"/>
    <cellStyle name="Normal 25 9 2" xfId="343" xr:uid="{4ADEFE35-2D86-47C1-8126-E088CD2DBC0C}"/>
    <cellStyle name="Normal 25 9 3" xfId="362" xr:uid="{A5F02217-90E3-49BD-908E-0AE2FA3E1B7C}"/>
    <cellStyle name="Normal 3" xfId="74" xr:uid="{3AB722AA-DA64-4024-8311-319CB645CF69}"/>
    <cellStyle name="Normal 3 2" xfId="374" xr:uid="{4642EA30-C612-4F7B-93AB-3CD3501ED30F}"/>
    <cellStyle name="Normal 4" xfId="75" xr:uid="{16FEFCA1-240B-48C6-9388-29A7CD4F8E29}"/>
    <cellStyle name="Normal 4 2" xfId="328" xr:uid="{74CFDD80-EB19-43E2-8ABA-C15617ADE9E4}"/>
    <cellStyle name="Normal 5" xfId="76" xr:uid="{F10029A2-4C1A-43C5-92CE-1A91F59E666D}"/>
    <cellStyle name="Normal 5 2" xfId="77" xr:uid="{989155CA-D5E4-4882-A747-292A8CC3D671}"/>
    <cellStyle name="Normal 5 2 2" xfId="78" xr:uid="{D52D0D5F-CAD2-4571-8EAE-FAA82ED7AFE5}"/>
    <cellStyle name="Normal 5 3" xfId="79" xr:uid="{8989EDCF-BECA-4777-A9C4-DAAF464ECE6F}"/>
    <cellStyle name="Normal 5 3 2" xfId="80" xr:uid="{E0369AD1-5FAD-43FA-9AF6-C77808DE3B29}"/>
    <cellStyle name="Normal 5 4" xfId="81" xr:uid="{370C34D2-2CD0-4534-B344-2D75BC8FB17D}"/>
    <cellStyle name="Normal 5 5" xfId="279" xr:uid="{9B3E6CC8-69D4-454E-8893-3455F172D0EF}"/>
    <cellStyle name="Normal 6" xfId="98" xr:uid="{9E6890FF-4C88-4FD8-8556-05D5AE4D0EF8}"/>
    <cellStyle name="Normal 6 2" xfId="280" xr:uid="{38B6EE7F-2A8D-447B-9E7A-09DE2640A489}"/>
    <cellStyle name="Normal 7" xfId="360" xr:uid="{EF7CF17D-5293-4591-88A7-7FFCFD46F78D}"/>
    <cellStyle name="Note 2" xfId="281" xr:uid="{CBECDA28-C59D-44CE-8585-D502F0B1B2D0}"/>
    <cellStyle name="Note 3" xfId="282" xr:uid="{3ADE2BB0-35F8-4BF6-8BF7-2A0EC7BBE5ED}"/>
    <cellStyle name="Note 4" xfId="283" xr:uid="{2EEE470B-A100-411F-B817-0F1CE8827574}"/>
    <cellStyle name="Note 5" xfId="284" xr:uid="{E1F3BBB0-07F0-4A64-B890-B96871169347}"/>
    <cellStyle name="Note 6" xfId="285" xr:uid="{5D35103A-69E0-45A7-BB61-AC539D0CAC0E}"/>
    <cellStyle name="Output 2" xfId="286" xr:uid="{B2E7B333-BFE0-4E92-96EB-59B8E4AFD6CA}"/>
    <cellStyle name="Output 3" xfId="287" xr:uid="{93AC15D1-21FB-434A-9374-AB93DDD5134D}"/>
    <cellStyle name="Output 4" xfId="288" xr:uid="{EAB72827-ED94-4E13-BFBA-DE105FBCEE6E}"/>
    <cellStyle name="Output 5" xfId="289" xr:uid="{2D4474FF-F5E8-459A-ACA9-0BB319AAA576}"/>
    <cellStyle name="Output 6" xfId="290" xr:uid="{2E7686CD-58C6-4897-A96A-045D3B14D303}"/>
    <cellStyle name="Pealkiri 1" xfId="6" builtinId="16" customBuiltin="1"/>
    <cellStyle name="Pealkiri 2" xfId="7" builtinId="17" customBuiltin="1"/>
    <cellStyle name="Pealkiri 3" xfId="8" builtinId="18" customBuiltin="1"/>
    <cellStyle name="Pealkiri 4" xfId="9" builtinId="19" customBuiltin="1"/>
    <cellStyle name="Percent" xfId="359" xr:uid="{9AFC0FCF-6CEE-47F5-9B4F-82F447549A44}"/>
    <cellStyle name="Protsent 2" xfId="82" xr:uid="{1267F6C3-9B43-454F-A222-5297702C3EAF}"/>
    <cellStyle name="Protsent 3" xfId="83" xr:uid="{02F86B1F-5F8E-4587-8686-C5271927E26F}"/>
    <cellStyle name="Protsent 4" xfId="311" xr:uid="{85E7A65E-F10D-4792-8CE2-1FEB3A59580E}"/>
    <cellStyle name="Rõhk1" xfId="20" builtinId="29" customBuiltin="1"/>
    <cellStyle name="Rõhk2" xfId="23" builtinId="33" customBuiltin="1"/>
    <cellStyle name="Rõhk3" xfId="26" builtinId="37" customBuiltin="1"/>
    <cellStyle name="Rõhk4" xfId="29" builtinId="41" customBuiltin="1"/>
    <cellStyle name="Rõhk5" xfId="32" builtinId="45" customBuiltin="1"/>
    <cellStyle name="Rõhk6" xfId="35" builtinId="49" customBuiltin="1"/>
    <cellStyle name="SAPBEXstdItem" xfId="84" xr:uid="{6EFA8EC7-9646-44D2-AF0E-AB8CB8595EF6}"/>
    <cellStyle name="Selgitav tekst" xfId="18" builtinId="53" customBuiltin="1"/>
    <cellStyle name="Sisend" xfId="12" builtinId="20" customBuiltin="1"/>
    <cellStyle name="Smart Bold" xfId="85" xr:uid="{853832D1-A349-4078-95A3-236720F591DD}"/>
    <cellStyle name="Smart Title" xfId="86" xr:uid="{F370FBE4-2B88-4853-B4CA-5A3BBC21391A}"/>
    <cellStyle name="TableStyleLight1" xfId="87" xr:uid="{E0816196-683E-4758-8FBE-84F4881E39A1}"/>
    <cellStyle name="Title 2" xfId="291" xr:uid="{D4271C48-FEB3-4512-8E7D-A171F7C13DAD}"/>
    <cellStyle name="Title 3" xfId="292" xr:uid="{276506EA-E5F9-49F4-BA10-9E4834570B0D}"/>
    <cellStyle name="Title 4" xfId="293" xr:uid="{352FB96A-1BB4-4F71-9E68-ED2DFED1A7E3}"/>
    <cellStyle name="Title 5" xfId="294" xr:uid="{82C303FB-B1AD-410B-860D-243F85A8702A}"/>
    <cellStyle name="Title 6" xfId="295" xr:uid="{95F70ED9-E54A-4458-BCF9-6D056EEFACC3}"/>
    <cellStyle name="Total 2" xfId="296" xr:uid="{D8518446-E0A2-429E-AADA-78E2BD94831A}"/>
    <cellStyle name="Total 3" xfId="297" xr:uid="{597E8D2F-E0FE-4862-B296-B0ECF7AC59EE}"/>
    <cellStyle name="Total 4" xfId="298" xr:uid="{E1CAFD05-1514-436B-A473-E5E35EE7F1E5}"/>
    <cellStyle name="Total 5" xfId="299" xr:uid="{12B7BF23-B1F8-4D95-9BCF-189CD7FFDFC8}"/>
    <cellStyle name="Total 6" xfId="300" xr:uid="{DB84F9A3-D133-4EC7-BE1C-8F76FBFB051C}"/>
    <cellStyle name="Valuuta 2" xfId="88" xr:uid="{E8A79379-DA2C-427C-B1B6-9D1FE92492B7}"/>
    <cellStyle name="Valuuta 2 2" xfId="89" xr:uid="{31547C9C-4D46-47A3-BE10-ADC0BA1F559D}"/>
    <cellStyle name="Valuuta 2 3" xfId="90" xr:uid="{F22C1B58-BA88-483C-90C5-D5D09127DC34}"/>
    <cellStyle name="Valuuta 2 4" xfId="91" xr:uid="{C7693360-5165-4E89-9909-5EDEB687E9CE}"/>
    <cellStyle name="Valuuta 3" xfId="92" xr:uid="{9431AE1D-5703-4E54-A697-05E3B3027EAA}"/>
    <cellStyle name="Valuuta 3 2" xfId="93" xr:uid="{1DA57413-F76D-41B3-903B-73C9D9968558}"/>
    <cellStyle name="Valuuta 3 3" xfId="94" xr:uid="{EC975AE8-DC72-4F32-AFE7-2981D249030E}"/>
    <cellStyle name="Valuuta 3 4" xfId="95" xr:uid="{760C3B19-DB13-4EB1-BE45-B19876CA741C}"/>
    <cellStyle name="Warning Text 2" xfId="301" xr:uid="{36A5E7AD-15E0-4FC4-B90B-A2A2ECED42EB}"/>
    <cellStyle name="Warning Text 3" xfId="302" xr:uid="{CAF42BFA-ED3D-49A6-AB13-737477B84930}"/>
    <cellStyle name="Warning Text 4" xfId="303" xr:uid="{8A6D5F57-F84F-4422-A1A7-347D6CA1A7C1}"/>
    <cellStyle name="Warning Text 5" xfId="304" xr:uid="{9515585A-301D-4349-9838-93D5EA25117F}"/>
    <cellStyle name="Warning Text 6" xfId="305" xr:uid="{FC867E9B-5523-41A5-88E0-453701A957C6}"/>
    <cellStyle name="Väljund" xfId="13" builtinId="21" customBuiltin="1"/>
    <cellStyle name="Üldpealkiri" xfId="5" builtinId="15" customBuiltin="1"/>
  </cellStyles>
  <dxfs count="6">
    <dxf>
      <border>
        <left style="thin">
          <color theme="3"/>
        </left>
        <right style="thin">
          <color theme="3"/>
        </right>
        <top style="hair">
          <color theme="3"/>
        </top>
        <bottom style="hair">
          <color theme="3"/>
        </bottom>
        <vertical style="thin">
          <color theme="3"/>
        </vertical>
        <horizontal style="hair">
          <color theme="3"/>
        </horizontal>
      </border>
    </dxf>
    <dxf>
      <border diagonalUp="1">
        <left style="thin">
          <color theme="3"/>
        </left>
        <right style="thin">
          <color theme="3"/>
        </right>
        <top style="hair">
          <color theme="3"/>
        </top>
        <bottom style="hair">
          <color theme="3"/>
        </bottom>
        <diagonal style="thin">
          <color theme="3"/>
        </diagonal>
        <vertical style="thin">
          <color theme="3"/>
        </vertical>
        <horizontal style="hair">
          <color theme="3"/>
        </horizontal>
      </border>
    </dxf>
    <dxf>
      <border>
        <left style="thin">
          <color theme="3"/>
        </left>
        <right style="thin">
          <color theme="3"/>
        </right>
        <top style="hair">
          <color theme="3"/>
        </top>
        <bottom style="hair">
          <color theme="3"/>
        </bottom>
        <vertical style="thin">
          <color theme="3"/>
        </vertical>
        <horizontal style="hair">
          <color theme="3"/>
        </horizontal>
      </border>
    </dxf>
    <dxf>
      <border>
        <left style="thin">
          <color theme="3"/>
        </left>
        <right style="thin">
          <color theme="3"/>
        </right>
        <top style="hair">
          <color theme="3"/>
        </top>
        <bottom style="hair">
          <color theme="3"/>
        </bottom>
        <vertical style="thin">
          <color theme="3"/>
        </vertical>
        <horizontal style="hair">
          <color theme="3"/>
        </horizontal>
      </border>
    </dxf>
    <dxf>
      <font>
        <b/>
        <i val="0"/>
        <color theme="2"/>
      </font>
      <fill>
        <patternFill>
          <bgColor theme="3"/>
        </patternFill>
      </fill>
      <border>
        <left style="hair">
          <color theme="3"/>
        </left>
        <right style="hair">
          <color theme="3"/>
        </right>
        <top style="thin">
          <color theme="3"/>
        </top>
        <bottom style="thin">
          <color theme="3"/>
        </bottom>
        <vertical style="hair">
          <color theme="3"/>
        </vertical>
        <horizontal style="thin">
          <color theme="3"/>
        </horizontal>
      </border>
    </dxf>
    <dxf>
      <font>
        <b val="0"/>
        <i val="0"/>
      </font>
    </dxf>
  </dxfs>
  <tableStyles count="1" defaultTableStyle="TableStyleMedium2" defaultPivotStyle="PivotStyleLight16">
    <tableStyle name="Table Style 1" pivot="0" count="6" xr9:uid="{471CCBE8-1A86-43AF-91A7-31E82B36DA03}">
      <tableStyleElement type="wholeTable" dxfId="5"/>
      <tableStyleElement type="headerRow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AC73"/>
  <sheetViews>
    <sheetView tabSelected="1" topLeftCell="D23" zoomScale="120" zoomScaleNormal="120" workbookViewId="0">
      <selection activeCell="F21" sqref="F21"/>
    </sheetView>
  </sheetViews>
  <sheetFormatPr defaultRowHeight="14.4" x14ac:dyDescent="0.3"/>
  <cols>
    <col min="1" max="1" width="10" customWidth="1"/>
    <col min="2" max="2" width="13.5546875" customWidth="1"/>
    <col min="3" max="3" width="7.44140625" style="3" customWidth="1"/>
    <col min="4" max="4" width="9.6640625" style="3" customWidth="1"/>
    <col min="5" max="5" width="9.6640625" customWidth="1"/>
    <col min="6" max="6" width="15.33203125" customWidth="1"/>
    <col min="7" max="7" width="29.33203125" customWidth="1"/>
    <col min="8" max="8" width="12.33203125" customWidth="1"/>
    <col min="9" max="9" width="13.5546875" customWidth="1"/>
    <col min="10" max="10" width="13.44140625" customWidth="1"/>
    <col min="11" max="11" width="11.44140625" customWidth="1"/>
    <col min="12" max="12" width="11.5546875" customWidth="1"/>
    <col min="13" max="13" width="11.6640625" customWidth="1"/>
    <col min="14" max="14" width="11" customWidth="1"/>
    <col min="15" max="15" width="12.109375" customWidth="1"/>
    <col min="16" max="16" width="9.5546875" bestFit="1" customWidth="1"/>
    <col min="19" max="19" width="16.44140625" customWidth="1"/>
  </cols>
  <sheetData>
    <row r="1" spans="1:19" x14ac:dyDescent="0.3">
      <c r="C1" s="1"/>
      <c r="D1" s="1"/>
      <c r="E1" s="2"/>
      <c r="F1" s="2"/>
      <c r="H1" s="63"/>
      <c r="K1" s="63"/>
      <c r="L1" s="63"/>
      <c r="N1" s="63"/>
      <c r="O1" s="63" t="s">
        <v>71</v>
      </c>
    </row>
    <row r="2" spans="1:19" ht="15" customHeight="1" x14ac:dyDescent="0.3">
      <c r="A2" s="131" t="s">
        <v>103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9" x14ac:dyDescent="0.3">
      <c r="A3" s="4" t="s">
        <v>0</v>
      </c>
      <c r="F3" s="144"/>
      <c r="G3" s="145"/>
      <c r="H3" s="145"/>
      <c r="I3" s="145"/>
    </row>
    <row r="4" spans="1:19" x14ac:dyDescent="0.3">
      <c r="A4" s="4"/>
      <c r="G4" s="5" t="s">
        <v>1</v>
      </c>
      <c r="H4" s="6">
        <f>+SUBTOTAL(9, H15:H27)</f>
        <v>21121890.000159997</v>
      </c>
      <c r="I4" s="6">
        <f>+SUBTOTAL(9, I15:I27)</f>
        <v>0</v>
      </c>
      <c r="J4" s="6">
        <f t="shared" ref="J4:K4" si="0">+SUBTOTAL(9, J15:J27)</f>
        <v>0</v>
      </c>
      <c r="K4" s="6">
        <f t="shared" si="0"/>
        <v>0</v>
      </c>
      <c r="L4" s="6">
        <f>SUM(H4:K4)</f>
        <v>21121890.000159997</v>
      </c>
      <c r="M4" s="6">
        <v>0</v>
      </c>
      <c r="N4" s="6">
        <v>0</v>
      </c>
      <c r="O4" s="75">
        <f>SUM(L4:N4)</f>
        <v>21121890.000159997</v>
      </c>
      <c r="S4" s="62"/>
    </row>
    <row r="5" spans="1:19" x14ac:dyDescent="0.3">
      <c r="A5" s="4"/>
      <c r="G5" s="7" t="s">
        <v>2</v>
      </c>
      <c r="H5" s="8">
        <f>SUM(H4)</f>
        <v>21121890.000159997</v>
      </c>
      <c r="I5" s="8">
        <f>SUM(I4)</f>
        <v>0</v>
      </c>
      <c r="J5" s="8">
        <f t="shared" ref="J5:K5" si="1">SUM(J4)</f>
        <v>0</v>
      </c>
      <c r="K5" s="8">
        <f t="shared" si="1"/>
        <v>0</v>
      </c>
      <c r="L5" s="104">
        <f t="shared" ref="L5:L10" si="2">SUM(H5:K5)</f>
        <v>21121890.000159997</v>
      </c>
      <c r="M5" s="104">
        <f>SUM(M4)</f>
        <v>0</v>
      </c>
      <c r="N5" s="104">
        <f>SUM(N4)</f>
        <v>0</v>
      </c>
      <c r="O5" s="104">
        <f t="shared" ref="O5:O10" si="3">SUM(L5:N5)</f>
        <v>21121890.000159997</v>
      </c>
      <c r="S5" s="62"/>
    </row>
    <row r="6" spans="1:19" x14ac:dyDescent="0.3">
      <c r="A6" s="4"/>
      <c r="G6" s="9" t="s">
        <v>3</v>
      </c>
      <c r="H6" s="6">
        <f>SUMIF($G$31:$G$65,"Investeeringud*",H$31:H$65)</f>
        <v>-215000</v>
      </c>
      <c r="I6" s="6">
        <f>SUMIF($G$31:$G$65,"Investeeringud*",I$31:I$65)</f>
        <v>0</v>
      </c>
      <c r="J6" s="6">
        <f>SUMIF($G$31:$G$65,"Investeeringud*",J$31:J$65)</f>
        <v>-225000</v>
      </c>
      <c r="K6" s="6">
        <f t="shared" ref="K6:N6" si="4">SUMIF($G$31:$G$65,"Investeeringud*",K$31:K$65)</f>
        <v>0</v>
      </c>
      <c r="L6" s="6">
        <f>SUM(H6:K6)</f>
        <v>-440000</v>
      </c>
      <c r="M6" s="6">
        <f t="shared" si="4"/>
        <v>-85000</v>
      </c>
      <c r="N6" s="6">
        <f t="shared" si="4"/>
        <v>-228000</v>
      </c>
      <c r="O6" s="75">
        <f t="shared" si="3"/>
        <v>-753000</v>
      </c>
      <c r="S6" s="62"/>
    </row>
    <row r="7" spans="1:19" x14ac:dyDescent="0.3">
      <c r="A7" s="4"/>
      <c r="G7" s="9" t="s">
        <v>4</v>
      </c>
      <c r="H7" s="6">
        <f>SUBTOTAL(9,H35,H36,H37,H40,H41,H42,H45,H46,H47,H51,H56,H57,H58,H59,H60,H61,H62,H63,H64)</f>
        <v>-8301672.7399799963</v>
      </c>
      <c r="I7" s="6">
        <f>SUM(I34)</f>
        <v>-902893</v>
      </c>
      <c r="J7" s="6">
        <f>SUM(J34,J55)</f>
        <v>-1461147.0960092295</v>
      </c>
      <c r="K7" s="6">
        <f>SUM(K55)</f>
        <v>226067</v>
      </c>
      <c r="L7" s="93">
        <f t="shared" si="2"/>
        <v>-10439645.835989228</v>
      </c>
      <c r="M7" s="93">
        <f>SUM(M50)</f>
        <v>-60000</v>
      </c>
      <c r="N7" s="93">
        <f>SUM(N57)</f>
        <v>228000</v>
      </c>
      <c r="O7" s="75">
        <f t="shared" si="3"/>
        <v>-10271645.835989228</v>
      </c>
      <c r="S7" s="62"/>
    </row>
    <row r="8" spans="1:19" x14ac:dyDescent="0.3">
      <c r="A8" s="4"/>
      <c r="G8" s="5" t="s">
        <v>5</v>
      </c>
      <c r="H8" s="6">
        <f>SUMIF($G$35:$G$65,"Põhivara kulum*",H$35:H$65)</f>
        <v>-292896.99998999998</v>
      </c>
      <c r="I8" s="6">
        <f>SUMIF($G$35:$G$65,"Põhivara kulum*",I$35:I$65)</f>
        <v>0</v>
      </c>
      <c r="J8" s="6">
        <f t="shared" ref="J8:K8" si="5">SUMIF($G$35:$G$65,"Põhivara kulum*",J$35:J$65)</f>
        <v>0</v>
      </c>
      <c r="K8" s="6">
        <f t="shared" si="5"/>
        <v>0</v>
      </c>
      <c r="L8" s="75">
        <f t="shared" si="2"/>
        <v>-292896.99998999998</v>
      </c>
      <c r="M8" s="75"/>
      <c r="N8" s="75"/>
      <c r="O8" s="75">
        <f t="shared" si="3"/>
        <v>-292896.99998999998</v>
      </c>
      <c r="S8" s="62"/>
    </row>
    <row r="9" spans="1:19" x14ac:dyDescent="0.3">
      <c r="A9" s="4"/>
      <c r="G9" s="5" t="s">
        <v>6</v>
      </c>
      <c r="H9" s="6">
        <f>+SUBTOTAL(9, H67:H69)</f>
        <v>-401924.39999000001</v>
      </c>
      <c r="I9" s="6">
        <f>+SUBTOTAL(9, I67:I69)</f>
        <v>0</v>
      </c>
      <c r="J9" s="6">
        <f t="shared" ref="J9:K9" si="6">+SUBTOTAL(9, J67:J69)</f>
        <v>0</v>
      </c>
      <c r="K9" s="6">
        <f t="shared" si="6"/>
        <v>0</v>
      </c>
      <c r="L9" s="75">
        <f t="shared" si="2"/>
        <v>-401924.39999000001</v>
      </c>
      <c r="O9" s="75">
        <f t="shared" si="3"/>
        <v>-401924.39999000001</v>
      </c>
      <c r="S9" s="62"/>
    </row>
    <row r="10" spans="1:19" x14ac:dyDescent="0.3">
      <c r="G10" s="7" t="s">
        <v>7</v>
      </c>
      <c r="H10" s="10">
        <f t="shared" ref="H10:K10" si="7">SUM(H6:H9)</f>
        <v>-9211494.1399599966</v>
      </c>
      <c r="I10" s="10">
        <f t="shared" si="7"/>
        <v>-902893</v>
      </c>
      <c r="J10" s="10">
        <f t="shared" si="7"/>
        <v>-1686147.0960092295</v>
      </c>
      <c r="K10" s="10">
        <f t="shared" si="7"/>
        <v>226067</v>
      </c>
      <c r="L10" s="76">
        <f t="shared" si="2"/>
        <v>-11574467.235969227</v>
      </c>
      <c r="M10" s="104">
        <f>SUM(M6:M7)</f>
        <v>-145000</v>
      </c>
      <c r="N10" s="104">
        <f>SUM(N6:N7)</f>
        <v>0</v>
      </c>
      <c r="O10" s="107">
        <f t="shared" si="3"/>
        <v>-11719467.235969227</v>
      </c>
      <c r="S10" s="62"/>
    </row>
    <row r="11" spans="1:19" ht="103.5" customHeight="1" x14ac:dyDescent="0.3">
      <c r="A11" s="11" t="s">
        <v>8</v>
      </c>
      <c r="B11" s="11" t="s">
        <v>9</v>
      </c>
      <c r="C11" s="12" t="s">
        <v>10</v>
      </c>
      <c r="D11" s="12" t="s">
        <v>79</v>
      </c>
      <c r="E11" s="11" t="s">
        <v>11</v>
      </c>
      <c r="F11" s="11" t="s">
        <v>12</v>
      </c>
      <c r="G11" s="11" t="s">
        <v>13</v>
      </c>
      <c r="H11" s="118" t="s">
        <v>80</v>
      </c>
      <c r="I11" s="116" t="s">
        <v>93</v>
      </c>
      <c r="J11" s="116" t="s">
        <v>94</v>
      </c>
      <c r="K11" s="117" t="s">
        <v>81</v>
      </c>
      <c r="L11" s="116" t="s">
        <v>104</v>
      </c>
      <c r="M11" s="115" t="s">
        <v>102</v>
      </c>
      <c r="N11" s="115" t="s">
        <v>102</v>
      </c>
      <c r="O11" s="116" t="s">
        <v>82</v>
      </c>
    </row>
    <row r="12" spans="1:19" ht="34.950000000000003" customHeight="1" x14ac:dyDescent="0.3">
      <c r="A12" s="13"/>
      <c r="B12" s="13"/>
      <c r="C12" s="14"/>
      <c r="D12" s="14"/>
      <c r="E12" s="15"/>
      <c r="F12" s="16"/>
      <c r="G12" s="17" t="s">
        <v>14</v>
      </c>
      <c r="H12" s="18" t="s">
        <v>15</v>
      </c>
      <c r="I12" s="66" t="s">
        <v>83</v>
      </c>
      <c r="J12" s="18" t="s">
        <v>83</v>
      </c>
      <c r="K12" s="67" t="s">
        <v>84</v>
      </c>
      <c r="L12" s="68"/>
      <c r="M12" s="105" t="s">
        <v>96</v>
      </c>
      <c r="N12" s="67" t="s">
        <v>98</v>
      </c>
      <c r="O12" s="15"/>
    </row>
    <row r="13" spans="1:19" x14ac:dyDescent="0.3">
      <c r="A13" s="15" t="s">
        <v>16</v>
      </c>
      <c r="B13" s="15" t="s">
        <v>16</v>
      </c>
      <c r="C13" s="19" t="s">
        <v>16</v>
      </c>
      <c r="D13" s="19"/>
      <c r="E13" s="15"/>
      <c r="F13" s="16"/>
      <c r="G13" s="17" t="s">
        <v>17</v>
      </c>
      <c r="H13" s="20">
        <v>2024</v>
      </c>
      <c r="I13" s="69" t="s">
        <v>85</v>
      </c>
      <c r="J13" s="69" t="s">
        <v>86</v>
      </c>
      <c r="K13" s="69" t="s">
        <v>87</v>
      </c>
      <c r="L13" s="70"/>
      <c r="M13" s="102" t="s">
        <v>95</v>
      </c>
      <c r="N13" s="103" t="s">
        <v>85</v>
      </c>
      <c r="O13" s="15"/>
    </row>
    <row r="14" spans="1:19" x14ac:dyDescent="0.3">
      <c r="A14" s="139" t="s">
        <v>18</v>
      </c>
      <c r="B14" s="139"/>
      <c r="C14" s="21"/>
      <c r="D14" s="21"/>
      <c r="E14" s="22"/>
      <c r="F14" s="22"/>
      <c r="G14" s="22"/>
      <c r="H14" s="23">
        <f>+SUBTOTAL(9, H15:H27)</f>
        <v>21121890.000159997</v>
      </c>
      <c r="I14" s="23">
        <f>+SUBTOTAL(9, I15:I27)</f>
        <v>0</v>
      </c>
      <c r="J14" s="23">
        <f t="shared" ref="J14:K14" si="8">+SUBTOTAL(9, J15:J27)</f>
        <v>0</v>
      </c>
      <c r="K14" s="94">
        <f t="shared" si="8"/>
        <v>0</v>
      </c>
      <c r="L14" s="119">
        <f>SUM(H14:K14)</f>
        <v>21121890.000159997</v>
      </c>
      <c r="M14" s="119">
        <v>0</v>
      </c>
      <c r="N14" s="119">
        <v>0</v>
      </c>
      <c r="O14" s="120">
        <f>SUM(L14:N14)</f>
        <v>21121890.000159997</v>
      </c>
    </row>
    <row r="15" spans="1:19" s="27" customFormat="1" ht="27" x14ac:dyDescent="0.3">
      <c r="A15" s="24" t="s">
        <v>19</v>
      </c>
      <c r="B15" s="24" t="s">
        <v>20</v>
      </c>
      <c r="C15" s="20" t="s">
        <v>21</v>
      </c>
      <c r="D15" s="59" t="s">
        <v>63</v>
      </c>
      <c r="E15" s="15" t="s">
        <v>16</v>
      </c>
      <c r="F15" s="15" t="s">
        <v>16</v>
      </c>
      <c r="G15" s="43" t="s">
        <v>22</v>
      </c>
      <c r="H15" s="26">
        <v>400</v>
      </c>
      <c r="I15" s="29"/>
      <c r="J15" s="29"/>
      <c r="K15" s="77"/>
      <c r="L15" s="78">
        <f t="shared" ref="L15:L69" si="9">SUM(H15:K15)</f>
        <v>400</v>
      </c>
      <c r="M15" s="28"/>
      <c r="N15" s="28"/>
      <c r="O15" s="30">
        <f>SUM(L15:N15)</f>
        <v>400</v>
      </c>
    </row>
    <row r="16" spans="1:19" s="27" customFormat="1" x14ac:dyDescent="0.3">
      <c r="A16" s="28"/>
      <c r="B16" s="29"/>
      <c r="C16" s="20" t="s">
        <v>21</v>
      </c>
      <c r="D16" s="59" t="s">
        <v>64</v>
      </c>
      <c r="E16" s="28"/>
      <c r="F16" s="28"/>
      <c r="G16" s="25" t="s">
        <v>23</v>
      </c>
      <c r="H16" s="30">
        <v>150500.00003</v>
      </c>
      <c r="I16" s="29"/>
      <c r="J16" s="29"/>
      <c r="K16" s="77"/>
      <c r="L16" s="78">
        <f t="shared" si="9"/>
        <v>150500.00003</v>
      </c>
      <c r="M16" s="28"/>
      <c r="N16" s="28"/>
      <c r="O16" s="30">
        <f t="shared" ref="O16:O27" si="10">SUM(L16:N16)</f>
        <v>150500.00003</v>
      </c>
    </row>
    <row r="17" spans="1:29" s="36" customFormat="1" ht="26.4" x14ac:dyDescent="0.25">
      <c r="A17" s="31"/>
      <c r="B17" s="32"/>
      <c r="C17" s="33" t="s">
        <v>21</v>
      </c>
      <c r="D17" s="59" t="s">
        <v>65</v>
      </c>
      <c r="E17" s="31"/>
      <c r="F17" s="31"/>
      <c r="G17" s="34" t="s">
        <v>24</v>
      </c>
      <c r="H17" s="35">
        <v>1500</v>
      </c>
      <c r="I17" s="32"/>
      <c r="J17" s="32"/>
      <c r="K17" s="79"/>
      <c r="L17" s="78">
        <f t="shared" si="9"/>
        <v>1500</v>
      </c>
      <c r="M17" s="31"/>
      <c r="N17" s="31"/>
      <c r="O17" s="30">
        <f t="shared" si="10"/>
        <v>1500</v>
      </c>
    </row>
    <row r="18" spans="1:29" s="36" customFormat="1" ht="26.4" x14ac:dyDescent="0.25">
      <c r="A18" s="37"/>
      <c r="B18" s="38"/>
      <c r="C18" s="33" t="s">
        <v>21</v>
      </c>
      <c r="D18" s="59" t="s">
        <v>66</v>
      </c>
      <c r="E18" s="17"/>
      <c r="F18" s="17"/>
      <c r="G18" s="34" t="s">
        <v>25</v>
      </c>
      <c r="H18" s="35">
        <v>12000</v>
      </c>
      <c r="I18" s="32"/>
      <c r="J18" s="32"/>
      <c r="K18" s="79"/>
      <c r="L18" s="78">
        <f t="shared" si="9"/>
        <v>12000</v>
      </c>
      <c r="M18" s="31"/>
      <c r="N18" s="31"/>
      <c r="O18" s="30">
        <f t="shared" si="10"/>
        <v>12000</v>
      </c>
    </row>
    <row r="19" spans="1:29" s="36" customFormat="1" ht="26.4" x14ac:dyDescent="0.25">
      <c r="A19" s="37"/>
      <c r="B19" s="38"/>
      <c r="C19" s="33" t="s">
        <v>21</v>
      </c>
      <c r="D19" s="59" t="s">
        <v>67</v>
      </c>
      <c r="E19" s="17"/>
      <c r="F19" s="17"/>
      <c r="G19" s="34" t="s">
        <v>26</v>
      </c>
      <c r="H19" s="35">
        <v>207500.00001999998</v>
      </c>
      <c r="I19" s="32"/>
      <c r="J19" s="32"/>
      <c r="K19" s="79"/>
      <c r="L19" s="78">
        <f t="shared" si="9"/>
        <v>207500.00001999998</v>
      </c>
      <c r="M19" s="31"/>
      <c r="N19" s="31"/>
      <c r="O19" s="30">
        <f t="shared" si="10"/>
        <v>207500.00001999998</v>
      </c>
    </row>
    <row r="20" spans="1:29" s="36" customFormat="1" ht="39.6" x14ac:dyDescent="0.25">
      <c r="A20" s="37"/>
      <c r="B20" s="38"/>
      <c r="C20" s="33" t="s">
        <v>21</v>
      </c>
      <c r="D20" s="59" t="s">
        <v>68</v>
      </c>
      <c r="E20" s="17"/>
      <c r="F20" s="17"/>
      <c r="G20" s="34" t="s">
        <v>27</v>
      </c>
      <c r="H20" s="39">
        <v>36000.000019999999</v>
      </c>
      <c r="I20" s="32"/>
      <c r="J20" s="32"/>
      <c r="K20" s="79"/>
      <c r="L20" s="78">
        <f t="shared" si="9"/>
        <v>36000.000019999999</v>
      </c>
      <c r="M20" s="31"/>
      <c r="N20" s="31"/>
      <c r="O20" s="30">
        <f t="shared" si="10"/>
        <v>36000.000019999999</v>
      </c>
    </row>
    <row r="21" spans="1:29" s="36" customFormat="1" ht="26.4" x14ac:dyDescent="0.25">
      <c r="A21" s="37"/>
      <c r="B21" s="38"/>
      <c r="C21" s="33" t="s">
        <v>21</v>
      </c>
      <c r="D21" s="59" t="s">
        <v>69</v>
      </c>
      <c r="E21" s="17"/>
      <c r="F21" s="17"/>
      <c r="G21" s="34" t="s">
        <v>28</v>
      </c>
      <c r="H21" s="35">
        <v>5125000.0000299998</v>
      </c>
      <c r="I21" s="32"/>
      <c r="J21" s="32"/>
      <c r="K21" s="79"/>
      <c r="L21" s="78">
        <f t="shared" si="9"/>
        <v>5125000.0000299998</v>
      </c>
      <c r="M21" s="31"/>
      <c r="N21" s="31"/>
      <c r="O21" s="30">
        <f t="shared" si="10"/>
        <v>5125000.0000299998</v>
      </c>
    </row>
    <row r="22" spans="1:29" s="27" customFormat="1" x14ac:dyDescent="0.3">
      <c r="A22" s="40"/>
      <c r="B22" s="41"/>
      <c r="C22" s="20" t="s">
        <v>21</v>
      </c>
      <c r="D22" s="59" t="s">
        <v>70</v>
      </c>
      <c r="E22" s="17"/>
      <c r="F22" s="17"/>
      <c r="G22" s="25" t="s">
        <v>29</v>
      </c>
      <c r="H22" s="30">
        <v>500.00001999999989</v>
      </c>
      <c r="I22" s="29"/>
      <c r="J22" s="29"/>
      <c r="K22" s="77"/>
      <c r="L22" s="78">
        <f t="shared" si="9"/>
        <v>500.00001999999989</v>
      </c>
      <c r="M22" s="28"/>
      <c r="N22" s="28"/>
      <c r="O22" s="30">
        <f t="shared" si="10"/>
        <v>500.00001999999989</v>
      </c>
    </row>
    <row r="23" spans="1:29" s="27" customFormat="1" ht="27" x14ac:dyDescent="0.3">
      <c r="A23" s="40"/>
      <c r="B23" s="41"/>
      <c r="C23" s="20" t="s">
        <v>21</v>
      </c>
      <c r="D23" s="60">
        <v>3237</v>
      </c>
      <c r="E23" s="17"/>
      <c r="F23" s="17"/>
      <c r="G23" s="130" t="s">
        <v>58</v>
      </c>
      <c r="H23" s="42">
        <v>15000000</v>
      </c>
      <c r="I23" s="29"/>
      <c r="J23" s="29"/>
      <c r="K23" s="77"/>
      <c r="L23" s="78">
        <f t="shared" si="9"/>
        <v>15000000</v>
      </c>
      <c r="M23" s="28"/>
      <c r="N23" s="28"/>
      <c r="O23" s="30">
        <f t="shared" si="10"/>
        <v>15000000</v>
      </c>
    </row>
    <row r="24" spans="1:29" s="27" customFormat="1" x14ac:dyDescent="0.3">
      <c r="A24" s="40"/>
      <c r="B24" s="41"/>
      <c r="C24" s="20" t="s">
        <v>21</v>
      </c>
      <c r="D24" s="60">
        <v>3880</v>
      </c>
      <c r="E24" s="17"/>
      <c r="F24" s="17"/>
      <c r="G24" s="25" t="s">
        <v>30</v>
      </c>
      <c r="H24" s="42">
        <v>3000</v>
      </c>
      <c r="I24" s="29"/>
      <c r="J24" s="29"/>
      <c r="K24" s="77"/>
      <c r="L24" s="78">
        <f t="shared" si="9"/>
        <v>3000</v>
      </c>
      <c r="M24" s="28"/>
      <c r="N24" s="28"/>
      <c r="O24" s="30">
        <f t="shared" si="10"/>
        <v>3000</v>
      </c>
    </row>
    <row r="25" spans="1:29" s="27" customFormat="1" x14ac:dyDescent="0.3">
      <c r="A25" s="40"/>
      <c r="B25" s="41"/>
      <c r="C25" s="20" t="s">
        <v>21</v>
      </c>
      <c r="D25" s="60">
        <v>3888</v>
      </c>
      <c r="E25" s="17"/>
      <c r="F25" s="17"/>
      <c r="G25" s="43" t="s">
        <v>31</v>
      </c>
      <c r="H25" s="42">
        <v>3000</v>
      </c>
      <c r="I25" s="29"/>
      <c r="J25" s="29"/>
      <c r="K25" s="77"/>
      <c r="L25" s="78">
        <f t="shared" si="9"/>
        <v>3000</v>
      </c>
      <c r="M25" s="28"/>
      <c r="N25" s="28"/>
      <c r="O25" s="30">
        <f t="shared" si="10"/>
        <v>3000</v>
      </c>
    </row>
    <row r="26" spans="1:29" s="27" customFormat="1" x14ac:dyDescent="0.3">
      <c r="A26" s="15"/>
      <c r="B26" s="24"/>
      <c r="C26" s="20" t="s">
        <v>32</v>
      </c>
      <c r="D26" s="61">
        <v>359</v>
      </c>
      <c r="E26" s="15" t="s">
        <v>16</v>
      </c>
      <c r="F26" s="15" t="s">
        <v>16</v>
      </c>
      <c r="G26" s="24" t="s">
        <v>33</v>
      </c>
      <c r="H26" s="44">
        <v>581490.00004000007</v>
      </c>
      <c r="I26" s="29"/>
      <c r="J26" s="29"/>
      <c r="K26" s="77"/>
      <c r="L26" s="78">
        <f t="shared" si="9"/>
        <v>581490.00004000007</v>
      </c>
      <c r="M26" s="28"/>
      <c r="N26" s="28"/>
      <c r="O26" s="30">
        <f t="shared" si="10"/>
        <v>581490.00004000007</v>
      </c>
    </row>
    <row r="27" spans="1:29" s="27" customFormat="1" x14ac:dyDescent="0.3">
      <c r="A27" s="15"/>
      <c r="B27" s="24"/>
      <c r="C27" s="20" t="s">
        <v>34</v>
      </c>
      <c r="D27" s="61">
        <v>3232</v>
      </c>
      <c r="E27" s="15" t="s">
        <v>16</v>
      </c>
      <c r="F27" s="15" t="s">
        <v>16</v>
      </c>
      <c r="G27" s="24" t="s">
        <v>35</v>
      </c>
      <c r="H27" s="44">
        <v>1000</v>
      </c>
      <c r="I27" s="29"/>
      <c r="J27" s="29"/>
      <c r="K27" s="77"/>
      <c r="L27" s="78">
        <f t="shared" si="9"/>
        <v>1000</v>
      </c>
      <c r="M27" s="28"/>
      <c r="N27" s="28"/>
      <c r="O27" s="30">
        <f t="shared" si="10"/>
        <v>1000</v>
      </c>
    </row>
    <row r="28" spans="1:29" s="27" customFormat="1" x14ac:dyDescent="0.3">
      <c r="A28" s="140" t="s">
        <v>36</v>
      </c>
      <c r="B28" s="141"/>
      <c r="C28" s="142"/>
      <c r="D28" s="58"/>
      <c r="E28" s="45"/>
      <c r="F28" s="45"/>
      <c r="G28" s="45"/>
      <c r="H28" s="46">
        <f>+SUBTOTAL(9, H29:H52)</f>
        <v>-3084254.350359641</v>
      </c>
      <c r="I28" s="46">
        <f>+SUBTOTAL(9, I29:I52)</f>
        <v>-902893</v>
      </c>
      <c r="J28" s="46">
        <f>+SUBTOTAL(9, J29:J52)</f>
        <v>-660574.09600922954</v>
      </c>
      <c r="K28" s="46">
        <f>+SUBTOTAL(9, K29:K52)</f>
        <v>0</v>
      </c>
      <c r="L28" s="72">
        <f t="shared" si="9"/>
        <v>-4647721.4463688703</v>
      </c>
      <c r="M28" s="112">
        <f>SUM(M29)</f>
        <v>-145000</v>
      </c>
      <c r="N28" s="112">
        <f>SUM(N29)</f>
        <v>-228000</v>
      </c>
      <c r="O28" s="112">
        <f>SUM(L28:N28)</f>
        <v>-5020721.4463688703</v>
      </c>
    </row>
    <row r="29" spans="1:29" x14ac:dyDescent="0.3">
      <c r="A29" s="143" t="s">
        <v>59</v>
      </c>
      <c r="B29" s="143"/>
      <c r="C29" s="47"/>
      <c r="D29" s="47"/>
      <c r="E29" s="45"/>
      <c r="F29" s="45"/>
      <c r="G29" s="45"/>
      <c r="H29" s="46">
        <f>+SUBTOTAL(9, H30:H52)</f>
        <v>-3084254.350359641</v>
      </c>
      <c r="I29" s="46">
        <f>+SUBTOTAL(9, I30:I52)</f>
        <v>-902893</v>
      </c>
      <c r="J29" s="46">
        <f>+SUBTOTAL(9, J30:J52)</f>
        <v>-660574.09600922954</v>
      </c>
      <c r="K29" s="46">
        <f>+SUBTOTAL(9, K30:K52)</f>
        <v>0</v>
      </c>
      <c r="L29" s="72">
        <f t="shared" si="9"/>
        <v>-4647721.4463688703</v>
      </c>
      <c r="M29" s="72">
        <f>SUM(M33,M50)</f>
        <v>-145000</v>
      </c>
      <c r="N29" s="72">
        <f>SUM(N30,N34)</f>
        <v>-228000</v>
      </c>
      <c r="O29" s="72">
        <f>SUM(L29:N29)</f>
        <v>-5020721.4463688703</v>
      </c>
      <c r="Q29" s="96"/>
    </row>
    <row r="30" spans="1:29" ht="33" customHeight="1" x14ac:dyDescent="0.3">
      <c r="A30" s="143" t="s">
        <v>37</v>
      </c>
      <c r="B30" s="143"/>
      <c r="C30" s="47"/>
      <c r="D30" s="47"/>
      <c r="E30" s="45"/>
      <c r="F30" s="45"/>
      <c r="G30" s="45"/>
      <c r="H30" s="46">
        <f>+SUBTOTAL(9, H31:H31)</f>
        <v>-215000</v>
      </c>
      <c r="I30" s="46">
        <f>+SUBTOTAL(9, I31:I31)</f>
        <v>0</v>
      </c>
      <c r="J30" s="46">
        <f t="shared" ref="J30:K30" si="11">+SUBTOTAL(9, J31:J31)</f>
        <v>-225000</v>
      </c>
      <c r="K30" s="46">
        <f t="shared" si="11"/>
        <v>0</v>
      </c>
      <c r="L30" s="72">
        <f t="shared" si="9"/>
        <v>-440000</v>
      </c>
      <c r="M30" s="72">
        <f>SUM(M31:M33)</f>
        <v>-85000</v>
      </c>
      <c r="N30" s="72">
        <f>SUM(N31:N33)</f>
        <v>-228000</v>
      </c>
      <c r="O30" s="72">
        <f>SUM(L30:N30)</f>
        <v>-753000</v>
      </c>
      <c r="Z30" s="126"/>
      <c r="AA30" s="126"/>
      <c r="AB30" s="127"/>
      <c r="AC30" s="126"/>
    </row>
    <row r="31" spans="1:29" ht="18.75" customHeight="1" x14ac:dyDescent="0.3">
      <c r="A31" s="48" t="s">
        <v>38</v>
      </c>
      <c r="B31" s="49" t="s">
        <v>39</v>
      </c>
      <c r="C31" s="33">
        <v>20</v>
      </c>
      <c r="D31" s="33">
        <v>15</v>
      </c>
      <c r="E31" s="48" t="s">
        <v>40</v>
      </c>
      <c r="F31" s="49" t="s">
        <v>41</v>
      </c>
      <c r="G31" s="48" t="s">
        <v>3</v>
      </c>
      <c r="H31" s="50">
        <v>-215000</v>
      </c>
      <c r="I31" s="24"/>
      <c r="J31" s="24">
        <v>-225000</v>
      </c>
      <c r="K31" s="80"/>
      <c r="L31" s="44">
        <f t="shared" si="9"/>
        <v>-440000</v>
      </c>
      <c r="M31" s="15"/>
      <c r="N31" s="24">
        <v>-173000</v>
      </c>
      <c r="O31" s="44">
        <f>SUM(L31:N31)</f>
        <v>-613000</v>
      </c>
      <c r="P31" s="121"/>
      <c r="Q31" s="122"/>
      <c r="R31" s="123"/>
      <c r="S31" s="121"/>
      <c r="T31" s="121"/>
      <c r="U31" s="121"/>
      <c r="V31" s="124"/>
      <c r="W31" s="124"/>
      <c r="X31" s="124"/>
      <c r="Y31" s="124"/>
      <c r="Z31" s="125"/>
      <c r="AA31" s="124"/>
      <c r="AB31" s="124"/>
      <c r="AC31" s="125"/>
    </row>
    <row r="32" spans="1:29" ht="18.75" customHeight="1" x14ac:dyDescent="0.3">
      <c r="A32" s="48"/>
      <c r="B32" s="49"/>
      <c r="C32" s="33">
        <v>20</v>
      </c>
      <c r="D32" s="33">
        <v>15</v>
      </c>
      <c r="E32" s="48" t="s">
        <v>99</v>
      </c>
      <c r="F32" s="48" t="s">
        <v>100</v>
      </c>
      <c r="G32" s="48" t="s">
        <v>3</v>
      </c>
      <c r="H32" s="50"/>
      <c r="I32" s="24"/>
      <c r="J32" s="24"/>
      <c r="K32" s="80"/>
      <c r="L32" s="44"/>
      <c r="M32" s="50"/>
      <c r="N32" s="50">
        <v>-55000</v>
      </c>
      <c r="O32" s="44">
        <f t="shared" ref="O32:O33" si="12">SUM(L32:N32)</f>
        <v>-55000</v>
      </c>
      <c r="P32" s="121"/>
      <c r="Q32" s="122"/>
      <c r="R32" s="123"/>
      <c r="S32" s="121"/>
      <c r="T32" s="121"/>
      <c r="U32" s="121"/>
      <c r="V32" s="124"/>
      <c r="W32" s="124"/>
      <c r="X32" s="124"/>
      <c r="Y32" s="124"/>
      <c r="Z32" s="125"/>
      <c r="AA32" s="124"/>
      <c r="AB32" s="124"/>
      <c r="AC32" s="125"/>
    </row>
    <row r="33" spans="1:29" ht="18.75" customHeight="1" x14ac:dyDescent="0.3">
      <c r="A33" s="48" t="s">
        <v>38</v>
      </c>
      <c r="B33" s="49" t="s">
        <v>39</v>
      </c>
      <c r="C33" s="33">
        <v>20</v>
      </c>
      <c r="D33" s="33">
        <v>15</v>
      </c>
      <c r="E33" s="48" t="s">
        <v>97</v>
      </c>
      <c r="F33" s="48" t="s">
        <v>101</v>
      </c>
      <c r="G33" s="48" t="s">
        <v>3</v>
      </c>
      <c r="H33" s="50"/>
      <c r="I33" s="24"/>
      <c r="J33" s="24"/>
      <c r="K33" s="80"/>
      <c r="L33" s="44"/>
      <c r="M33" s="50">
        <v>-85000</v>
      </c>
      <c r="N33" s="50"/>
      <c r="O33" s="44">
        <f t="shared" si="12"/>
        <v>-85000</v>
      </c>
      <c r="P33" s="121"/>
      <c r="Q33" s="122"/>
      <c r="R33" s="123"/>
      <c r="S33" s="121"/>
      <c r="T33" s="121"/>
      <c r="U33" s="121"/>
      <c r="V33" s="124"/>
      <c r="W33" s="124"/>
      <c r="X33" s="124"/>
      <c r="Y33" s="124"/>
      <c r="Z33" s="125"/>
      <c r="AA33" s="124"/>
      <c r="AB33" s="124"/>
      <c r="AC33" s="125"/>
    </row>
    <row r="34" spans="1:29" x14ac:dyDescent="0.3">
      <c r="A34" s="135" t="s">
        <v>42</v>
      </c>
      <c r="B34" s="135"/>
      <c r="C34" s="21"/>
      <c r="D34" s="21"/>
      <c r="E34" s="51"/>
      <c r="F34" s="99"/>
      <c r="G34" s="51"/>
      <c r="H34" s="52">
        <f>+SUBTOTAL(9, H35:H52)</f>
        <v>-2869254.350359641</v>
      </c>
      <c r="I34" s="52">
        <f>+SUBTOTAL(9, I35:I52)</f>
        <v>-902893</v>
      </c>
      <c r="J34" s="52">
        <f t="shared" ref="J34:K34" si="13">+SUBTOTAL(9, J35:J52)</f>
        <v>-435574.09600922954</v>
      </c>
      <c r="K34" s="52">
        <f t="shared" si="13"/>
        <v>0</v>
      </c>
      <c r="L34" s="72">
        <f t="shared" si="9"/>
        <v>-4207721.4463688703</v>
      </c>
      <c r="M34" s="72">
        <f>SUM(M35:M52)</f>
        <v>-60000</v>
      </c>
      <c r="N34" s="111"/>
      <c r="O34" s="72">
        <f>SUM(L34:N34)</f>
        <v>-4267721.4463688703</v>
      </c>
      <c r="P34" s="121"/>
      <c r="Q34" s="122"/>
      <c r="R34" s="123"/>
      <c r="S34" s="121"/>
      <c r="T34" s="121"/>
      <c r="U34" s="121"/>
      <c r="V34" s="124"/>
      <c r="W34" s="124"/>
      <c r="X34" s="124"/>
      <c r="Y34" s="124"/>
      <c r="Z34" s="125"/>
      <c r="AA34" s="124"/>
      <c r="AB34" s="124"/>
      <c r="AC34" s="125"/>
    </row>
    <row r="35" spans="1:29" s="54" customFormat="1" ht="39.6" x14ac:dyDescent="0.25">
      <c r="A35" s="48" t="s">
        <v>43</v>
      </c>
      <c r="B35" s="49" t="s">
        <v>44</v>
      </c>
      <c r="C35" s="33" t="s">
        <v>45</v>
      </c>
      <c r="D35" s="33">
        <v>50</v>
      </c>
      <c r="E35" s="48" t="s">
        <v>16</v>
      </c>
      <c r="F35" s="49" t="s">
        <v>16</v>
      </c>
      <c r="G35" s="48" t="s">
        <v>61</v>
      </c>
      <c r="H35" s="44">
        <v>-211077.0060980549</v>
      </c>
      <c r="I35" s="81"/>
      <c r="J35" s="50">
        <v>-19038</v>
      </c>
      <c r="K35" s="82"/>
      <c r="L35" s="44">
        <f t="shared" si="9"/>
        <v>-230115.0060980549</v>
      </c>
      <c r="M35" s="70"/>
      <c r="N35" s="70"/>
      <c r="O35" s="50">
        <f>SUM(L35:N35)</f>
        <v>-230115.0060980549</v>
      </c>
      <c r="P35" s="121"/>
      <c r="Q35" s="122"/>
      <c r="R35" s="123"/>
      <c r="S35" s="121"/>
      <c r="T35" s="121"/>
      <c r="U35" s="121"/>
      <c r="V35" s="124"/>
      <c r="W35" s="124"/>
      <c r="X35" s="124"/>
      <c r="Y35" s="124"/>
      <c r="Z35" s="125"/>
      <c r="AA35" s="124"/>
      <c r="AB35" s="124"/>
      <c r="AC35" s="125"/>
    </row>
    <row r="36" spans="1:29" s="54" customFormat="1" x14ac:dyDescent="0.25">
      <c r="A36" s="48"/>
      <c r="B36" s="49"/>
      <c r="C36" s="33">
        <v>20</v>
      </c>
      <c r="D36" s="33">
        <v>55</v>
      </c>
      <c r="E36" s="48"/>
      <c r="F36" s="49"/>
      <c r="G36" s="48" t="s">
        <v>62</v>
      </c>
      <c r="H36" s="44">
        <v>-83546.594647073056</v>
      </c>
      <c r="I36" s="48"/>
      <c r="J36" s="48"/>
      <c r="K36" s="82"/>
      <c r="L36" s="44">
        <f t="shared" si="9"/>
        <v>-83546.594647073056</v>
      </c>
      <c r="M36" s="70"/>
      <c r="N36" s="70"/>
      <c r="O36" s="50">
        <f t="shared" ref="O36:O52" si="14">SUM(L36:N36)</f>
        <v>-83546.594647073056</v>
      </c>
      <c r="P36" s="132"/>
      <c r="Q36" s="132"/>
      <c r="R36" s="128"/>
      <c r="V36" s="129"/>
      <c r="W36" s="129"/>
      <c r="X36" s="129"/>
      <c r="Y36" s="129"/>
      <c r="Z36" s="129"/>
      <c r="AA36" s="129"/>
      <c r="AB36" s="129"/>
      <c r="AC36" s="129"/>
    </row>
    <row r="37" spans="1:29" x14ac:dyDescent="0.3">
      <c r="A37" s="24"/>
      <c r="B37" s="24"/>
      <c r="C37" s="20" t="s">
        <v>45</v>
      </c>
      <c r="D37" s="20">
        <v>55</v>
      </c>
      <c r="E37" s="24" t="s">
        <v>46</v>
      </c>
      <c r="F37" s="98" t="s">
        <v>47</v>
      </c>
      <c r="G37" s="24" t="s">
        <v>62</v>
      </c>
      <c r="H37" s="44">
        <v>-4835.9670405820771</v>
      </c>
      <c r="I37" s="24"/>
      <c r="J37" s="24"/>
      <c r="K37" s="83"/>
      <c r="L37" s="44">
        <f t="shared" si="9"/>
        <v>-4835.9670405820771</v>
      </c>
      <c r="M37" s="15"/>
      <c r="N37" s="15"/>
      <c r="O37" s="50">
        <f t="shared" si="14"/>
        <v>-4835.9670405820771</v>
      </c>
      <c r="R37" s="123"/>
      <c r="S37" s="121"/>
      <c r="T37" s="121"/>
      <c r="U37" s="121"/>
      <c r="V37" s="124"/>
      <c r="W37" s="124"/>
      <c r="X37" s="124"/>
      <c r="Y37" s="124"/>
      <c r="Z37" s="125"/>
      <c r="AA37" s="124"/>
      <c r="AB37" s="124"/>
      <c r="AC37" s="125"/>
    </row>
    <row r="38" spans="1:29" ht="39.6" x14ac:dyDescent="0.3">
      <c r="A38" s="24"/>
      <c r="B38" s="24"/>
      <c r="C38" s="33" t="s">
        <v>45</v>
      </c>
      <c r="D38" s="33">
        <v>50</v>
      </c>
      <c r="E38" s="48" t="s">
        <v>88</v>
      </c>
      <c r="F38" s="49" t="s">
        <v>89</v>
      </c>
      <c r="G38" s="48" t="s">
        <v>61</v>
      </c>
      <c r="H38" s="50">
        <v>0</v>
      </c>
      <c r="I38" s="50">
        <v>-20000</v>
      </c>
      <c r="J38" s="2"/>
      <c r="K38" s="50"/>
      <c r="L38" s="44">
        <f t="shared" si="9"/>
        <v>-20000</v>
      </c>
      <c r="M38" s="15"/>
      <c r="N38" s="15"/>
      <c r="O38" s="50">
        <f t="shared" si="14"/>
        <v>-20000</v>
      </c>
      <c r="R38" s="123"/>
      <c r="S38" s="121"/>
      <c r="T38" s="121"/>
      <c r="U38" s="121"/>
      <c r="V38" s="124"/>
      <c r="W38" s="124"/>
      <c r="Y38" s="124"/>
      <c r="Z38" s="125"/>
      <c r="AA38" s="124"/>
      <c r="AB38" s="124"/>
      <c r="AC38" s="125"/>
    </row>
    <row r="39" spans="1:29" x14ac:dyDescent="0.3">
      <c r="A39" s="24"/>
      <c r="B39" s="24"/>
      <c r="C39" s="20" t="s">
        <v>48</v>
      </c>
      <c r="D39" s="20">
        <v>61</v>
      </c>
      <c r="E39" s="24" t="s">
        <v>16</v>
      </c>
      <c r="F39" s="24" t="s">
        <v>16</v>
      </c>
      <c r="G39" s="24" t="s">
        <v>5</v>
      </c>
      <c r="H39" s="44">
        <v>-629.49641125933499</v>
      </c>
      <c r="I39" s="24"/>
      <c r="J39" s="24"/>
      <c r="K39" s="83"/>
      <c r="L39" s="44">
        <f t="shared" si="9"/>
        <v>-629.49641125933499</v>
      </c>
      <c r="M39" s="15"/>
      <c r="N39" s="15"/>
      <c r="O39" s="50">
        <f t="shared" si="14"/>
        <v>-629.49641125933499</v>
      </c>
      <c r="R39" s="123"/>
      <c r="S39" s="121"/>
      <c r="T39" s="121"/>
      <c r="U39" s="121"/>
      <c r="V39" s="124"/>
      <c r="W39" s="124"/>
      <c r="X39" s="124"/>
      <c r="Y39" s="124"/>
      <c r="Z39" s="125"/>
      <c r="AA39" s="124"/>
      <c r="AB39" s="124"/>
      <c r="AC39" s="125"/>
    </row>
    <row r="40" spans="1:29" ht="27" x14ac:dyDescent="0.3">
      <c r="A40" s="24" t="s">
        <v>49</v>
      </c>
      <c r="B40" s="98" t="s">
        <v>50</v>
      </c>
      <c r="C40" s="20" t="s">
        <v>45</v>
      </c>
      <c r="D40" s="20">
        <v>50</v>
      </c>
      <c r="E40" s="24" t="s">
        <v>16</v>
      </c>
      <c r="F40" s="24" t="s">
        <v>16</v>
      </c>
      <c r="G40" s="48" t="s">
        <v>61</v>
      </c>
      <c r="H40" s="44">
        <v>-195242.7561901646</v>
      </c>
      <c r="I40" s="24"/>
      <c r="J40" s="50">
        <v>-4204.09600922952</v>
      </c>
      <c r="K40" s="83"/>
      <c r="L40" s="44">
        <f t="shared" si="9"/>
        <v>-199446.85219939411</v>
      </c>
      <c r="M40" s="15"/>
      <c r="N40" s="15"/>
      <c r="O40" s="50">
        <f t="shared" si="14"/>
        <v>-199446.85219939411</v>
      </c>
      <c r="R40" s="123"/>
      <c r="S40" s="121"/>
      <c r="T40" s="121"/>
      <c r="U40" s="121"/>
      <c r="V40" s="124"/>
      <c r="W40" s="124"/>
      <c r="Y40" s="124"/>
      <c r="Z40" s="125"/>
      <c r="AA40" s="124"/>
      <c r="AB40" s="124"/>
      <c r="AC40" s="125"/>
    </row>
    <row r="41" spans="1:29" x14ac:dyDescent="0.3">
      <c r="A41" s="24"/>
      <c r="B41" s="24"/>
      <c r="C41" s="20">
        <v>20</v>
      </c>
      <c r="D41" s="20">
        <v>55</v>
      </c>
      <c r="E41" s="24"/>
      <c r="F41" s="24"/>
      <c r="G41" s="48" t="s">
        <v>62</v>
      </c>
      <c r="H41" s="44">
        <v>-4492.3532196258902</v>
      </c>
      <c r="I41" s="24"/>
      <c r="J41" s="24"/>
      <c r="K41" s="83"/>
      <c r="L41" s="44">
        <f t="shared" si="9"/>
        <v>-4492.3532196258902</v>
      </c>
      <c r="M41" s="15"/>
      <c r="N41" s="15"/>
      <c r="O41" s="50">
        <f t="shared" si="14"/>
        <v>-4492.3532196258902</v>
      </c>
      <c r="R41" s="123"/>
      <c r="S41" s="121"/>
      <c r="T41" s="121"/>
      <c r="U41" s="121"/>
      <c r="V41" s="124"/>
      <c r="W41" s="124"/>
      <c r="Y41" s="124"/>
      <c r="Z41" s="125"/>
      <c r="AA41" s="124"/>
      <c r="AB41" s="124"/>
      <c r="AC41" s="125"/>
    </row>
    <row r="42" spans="1:29" x14ac:dyDescent="0.3">
      <c r="A42" s="24"/>
      <c r="B42" s="24"/>
      <c r="C42" s="20" t="s">
        <v>45</v>
      </c>
      <c r="D42" s="20">
        <v>55</v>
      </c>
      <c r="E42" s="24" t="s">
        <v>46</v>
      </c>
      <c r="F42" s="98" t="s">
        <v>47</v>
      </c>
      <c r="G42" s="48" t="s">
        <v>62</v>
      </c>
      <c r="H42" s="44">
        <v>-6125.5582514039706</v>
      </c>
      <c r="I42" s="24"/>
      <c r="J42" s="24"/>
      <c r="K42" s="83"/>
      <c r="L42" s="44">
        <f t="shared" si="9"/>
        <v>-6125.5582514039706</v>
      </c>
      <c r="M42" s="15"/>
      <c r="N42" s="15"/>
      <c r="O42" s="50">
        <f t="shared" si="14"/>
        <v>-6125.5582514039706</v>
      </c>
      <c r="R42" s="123"/>
      <c r="S42" s="121"/>
      <c r="T42" s="121"/>
      <c r="U42" s="121"/>
      <c r="V42" s="124"/>
      <c r="W42" s="124"/>
      <c r="X42" s="124"/>
      <c r="Y42" s="124"/>
      <c r="Z42" s="125"/>
      <c r="AA42" s="124"/>
      <c r="AB42" s="124"/>
      <c r="AC42" s="125"/>
    </row>
    <row r="43" spans="1:29" ht="39.6" x14ac:dyDescent="0.3">
      <c r="A43" s="24"/>
      <c r="B43" s="24"/>
      <c r="C43" s="33">
        <v>20</v>
      </c>
      <c r="D43" s="33">
        <v>50</v>
      </c>
      <c r="E43" s="48" t="s">
        <v>88</v>
      </c>
      <c r="F43" s="49" t="s">
        <v>89</v>
      </c>
      <c r="G43" s="48" t="s">
        <v>61</v>
      </c>
      <c r="H43" s="50">
        <v>0</v>
      </c>
      <c r="I43" s="50">
        <v>-38582</v>
      </c>
      <c r="J43" s="2"/>
      <c r="K43" s="50"/>
      <c r="L43" s="44">
        <f t="shared" si="9"/>
        <v>-38582</v>
      </c>
      <c r="M43" s="15"/>
      <c r="N43" s="15"/>
      <c r="O43" s="50">
        <f t="shared" si="14"/>
        <v>-38582</v>
      </c>
      <c r="R43" s="123"/>
      <c r="S43" s="121"/>
      <c r="T43" s="121"/>
      <c r="U43" s="121"/>
      <c r="V43" s="124"/>
      <c r="W43" s="124"/>
      <c r="X43" s="124"/>
      <c r="Y43" s="124"/>
      <c r="Z43" s="125"/>
      <c r="AA43" s="124"/>
      <c r="AB43" s="124"/>
      <c r="AC43" s="125"/>
    </row>
    <row r="44" spans="1:29" x14ac:dyDescent="0.3">
      <c r="A44" s="24"/>
      <c r="B44" s="24"/>
      <c r="C44" s="20" t="s">
        <v>48</v>
      </c>
      <c r="D44" s="20">
        <v>61</v>
      </c>
      <c r="E44" s="24" t="s">
        <v>16</v>
      </c>
      <c r="F44" s="98" t="s">
        <v>16</v>
      </c>
      <c r="G44" s="24" t="s">
        <v>5</v>
      </c>
      <c r="H44" s="44">
        <v>-797.36212092849121</v>
      </c>
      <c r="I44" s="24"/>
      <c r="J44" s="24"/>
      <c r="K44" s="83"/>
      <c r="L44" s="44">
        <f t="shared" si="9"/>
        <v>-797.36212092849121</v>
      </c>
      <c r="M44" s="15"/>
      <c r="N44" s="15"/>
      <c r="O44" s="50">
        <f t="shared" si="14"/>
        <v>-797.36212092849121</v>
      </c>
      <c r="R44" s="123"/>
      <c r="S44" s="121"/>
      <c r="T44" s="121"/>
      <c r="U44" s="121"/>
      <c r="V44" s="124"/>
      <c r="W44" s="124"/>
      <c r="X44" s="124"/>
      <c r="Y44" s="124"/>
      <c r="Z44" s="125"/>
      <c r="AA44" s="124"/>
      <c r="AB44" s="124"/>
      <c r="AC44" s="125"/>
    </row>
    <row r="45" spans="1:29" ht="27" x14ac:dyDescent="0.3">
      <c r="A45" s="24" t="s">
        <v>51</v>
      </c>
      <c r="B45" s="98" t="s">
        <v>52</v>
      </c>
      <c r="C45" s="20" t="s">
        <v>45</v>
      </c>
      <c r="D45" s="20">
        <v>50</v>
      </c>
      <c r="E45" s="24" t="s">
        <v>16</v>
      </c>
      <c r="F45" s="98" t="s">
        <v>16</v>
      </c>
      <c r="G45" s="48" t="s">
        <v>61</v>
      </c>
      <c r="H45" s="44">
        <v>-1572339.9942272124</v>
      </c>
      <c r="I45" s="24"/>
      <c r="J45" s="44">
        <v>-212331</v>
      </c>
      <c r="K45" s="83"/>
      <c r="L45" s="44">
        <f t="shared" si="9"/>
        <v>-1784670.9942272124</v>
      </c>
      <c r="M45" s="15"/>
      <c r="N45" s="15"/>
      <c r="O45" s="50">
        <f t="shared" si="14"/>
        <v>-1784670.9942272124</v>
      </c>
    </row>
    <row r="46" spans="1:29" x14ac:dyDescent="0.3">
      <c r="A46" s="24"/>
      <c r="B46" s="24"/>
      <c r="C46" s="20">
        <v>20</v>
      </c>
      <c r="D46" s="20">
        <v>55</v>
      </c>
      <c r="E46" s="24"/>
      <c r="F46" s="98"/>
      <c r="G46" s="48" t="s">
        <v>62</v>
      </c>
      <c r="H46" s="44">
        <v>-325509.55784420937</v>
      </c>
      <c r="I46" s="24"/>
      <c r="J46" s="84">
        <v>-200000</v>
      </c>
      <c r="K46" s="83"/>
      <c r="L46" s="44">
        <f t="shared" si="9"/>
        <v>-525509.55784420937</v>
      </c>
      <c r="M46" s="15"/>
      <c r="N46" s="15"/>
      <c r="O46" s="50">
        <f t="shared" si="14"/>
        <v>-525509.55784420937</v>
      </c>
    </row>
    <row r="47" spans="1:29" x14ac:dyDescent="0.3">
      <c r="A47" s="24"/>
      <c r="B47" s="24"/>
      <c r="C47" s="20" t="s">
        <v>45</v>
      </c>
      <c r="D47" s="20">
        <v>55</v>
      </c>
      <c r="E47" s="24" t="s">
        <v>46</v>
      </c>
      <c r="F47" s="98" t="s">
        <v>47</v>
      </c>
      <c r="G47" s="48" t="s">
        <v>62</v>
      </c>
      <c r="H47" s="44">
        <v>-104336.28119794195</v>
      </c>
      <c r="I47" s="24"/>
      <c r="J47" s="89"/>
      <c r="K47" s="80"/>
      <c r="L47" s="44">
        <f t="shared" si="9"/>
        <v>-104336.28119794195</v>
      </c>
      <c r="M47" s="15"/>
      <c r="N47" s="15"/>
      <c r="O47" s="50">
        <f t="shared" si="14"/>
        <v>-104336.28119794195</v>
      </c>
    </row>
    <row r="48" spans="1:29" ht="26.4" x14ac:dyDescent="0.3">
      <c r="A48" s="48"/>
      <c r="B48" s="48"/>
      <c r="C48" s="33" t="s">
        <v>45</v>
      </c>
      <c r="D48" s="20">
        <v>45</v>
      </c>
      <c r="E48" s="48" t="s">
        <v>90</v>
      </c>
      <c r="F48" s="49" t="s">
        <v>91</v>
      </c>
      <c r="G48" s="48" t="s">
        <v>92</v>
      </c>
      <c r="H48" s="50"/>
      <c r="I48" s="50">
        <v>-799891</v>
      </c>
      <c r="J48" s="92">
        <v>-1</v>
      </c>
      <c r="K48" s="80"/>
      <c r="L48" s="44">
        <f t="shared" si="9"/>
        <v>-799892</v>
      </c>
      <c r="M48" s="100"/>
      <c r="N48" s="100"/>
      <c r="O48" s="50">
        <f t="shared" si="14"/>
        <v>-799892</v>
      </c>
      <c r="P48" s="74"/>
    </row>
    <row r="49" spans="1:16" ht="39.6" x14ac:dyDescent="0.3">
      <c r="A49" s="48"/>
      <c r="B49" s="48"/>
      <c r="C49" s="33">
        <v>20</v>
      </c>
      <c r="D49" s="20">
        <v>55</v>
      </c>
      <c r="E49" s="48" t="s">
        <v>88</v>
      </c>
      <c r="F49" s="49" t="s">
        <v>89</v>
      </c>
      <c r="G49" s="48" t="s">
        <v>62</v>
      </c>
      <c r="H49" s="50">
        <v>0</v>
      </c>
      <c r="I49" s="50">
        <v>-44420</v>
      </c>
      <c r="J49" s="89"/>
      <c r="K49" s="50"/>
      <c r="L49" s="44">
        <f t="shared" si="9"/>
        <v>-44420</v>
      </c>
      <c r="M49" s="15"/>
      <c r="N49" s="15"/>
      <c r="O49" s="50">
        <f t="shared" si="14"/>
        <v>-44420</v>
      </c>
    </row>
    <row r="50" spans="1:16" x14ac:dyDescent="0.3">
      <c r="A50" s="48"/>
      <c r="B50" s="48"/>
      <c r="C50" s="33">
        <v>20</v>
      </c>
      <c r="D50" s="20">
        <v>55</v>
      </c>
      <c r="E50" s="48" t="s">
        <v>97</v>
      </c>
      <c r="F50" s="48" t="s">
        <v>101</v>
      </c>
      <c r="G50" s="48" t="s">
        <v>62</v>
      </c>
      <c r="H50" s="50"/>
      <c r="I50" s="50"/>
      <c r="J50" s="89"/>
      <c r="K50" s="50"/>
      <c r="L50" s="44"/>
      <c r="M50" s="50">
        <v>-60000</v>
      </c>
      <c r="N50" s="15"/>
      <c r="O50" s="50">
        <f t="shared" si="14"/>
        <v>-60000</v>
      </c>
    </row>
    <row r="51" spans="1:16" x14ac:dyDescent="0.3">
      <c r="A51" s="24"/>
      <c r="B51" s="24"/>
      <c r="C51" s="20" t="s">
        <v>32</v>
      </c>
      <c r="D51" s="20">
        <v>50</v>
      </c>
      <c r="E51" s="24" t="s">
        <v>16</v>
      </c>
      <c r="F51" s="24" t="s">
        <v>16</v>
      </c>
      <c r="G51" s="24" t="s">
        <v>78</v>
      </c>
      <c r="H51" s="44">
        <v>-110000</v>
      </c>
      <c r="I51" s="24"/>
      <c r="J51" s="89"/>
      <c r="K51" s="80"/>
      <c r="L51" s="44">
        <f t="shared" si="9"/>
        <v>-110000</v>
      </c>
      <c r="M51" s="15"/>
      <c r="N51" s="15"/>
      <c r="O51" s="50">
        <f t="shared" si="14"/>
        <v>-110000</v>
      </c>
    </row>
    <row r="52" spans="1:16" x14ac:dyDescent="0.3">
      <c r="A52" s="24"/>
      <c r="B52" s="24"/>
      <c r="C52" s="20" t="s">
        <v>48</v>
      </c>
      <c r="D52" s="20">
        <v>61</v>
      </c>
      <c r="E52" s="24" t="s">
        <v>16</v>
      </c>
      <c r="F52" s="24" t="s">
        <v>16</v>
      </c>
      <c r="G52" s="24" t="s">
        <v>5</v>
      </c>
      <c r="H52" s="44">
        <v>-250321.42311118488</v>
      </c>
      <c r="I52" s="24"/>
      <c r="J52" s="89"/>
      <c r="K52" s="80"/>
      <c r="L52" s="44">
        <f t="shared" si="9"/>
        <v>-250321.42311118488</v>
      </c>
      <c r="M52" s="15"/>
      <c r="N52" s="15"/>
      <c r="O52" s="50">
        <f t="shared" si="14"/>
        <v>-250321.42311118488</v>
      </c>
    </row>
    <row r="53" spans="1:16" x14ac:dyDescent="0.3">
      <c r="A53" s="53" t="s">
        <v>53</v>
      </c>
      <c r="B53" s="53"/>
      <c r="C53" s="21"/>
      <c r="D53" s="21"/>
      <c r="E53" s="51"/>
      <c r="F53" s="51"/>
      <c r="G53" s="51"/>
      <c r="H53" s="52">
        <f>+SUBTOTAL(9, H54:H65)</f>
        <v>-5725315.3896103557</v>
      </c>
      <c r="I53" s="52">
        <f>+SUBTOTAL(9, I54:I65)</f>
        <v>0</v>
      </c>
      <c r="J53" s="90">
        <f t="shared" ref="J53:K53" si="15">+SUBTOTAL(9, J54:J65)</f>
        <v>-1025573</v>
      </c>
      <c r="K53" s="52">
        <f t="shared" si="15"/>
        <v>226067</v>
      </c>
      <c r="L53" s="72">
        <f t="shared" si="9"/>
        <v>-6524821.3896103557</v>
      </c>
      <c r="M53" s="106"/>
      <c r="N53" s="109">
        <f>SUM(N54)</f>
        <v>228000</v>
      </c>
      <c r="O53" s="72">
        <f>SUM(L53:N53)</f>
        <v>-6296821.3896103557</v>
      </c>
    </row>
    <row r="54" spans="1:16" x14ac:dyDescent="0.3">
      <c r="A54" s="136" t="s">
        <v>54</v>
      </c>
      <c r="B54" s="137"/>
      <c r="C54" s="138"/>
      <c r="D54" s="57"/>
      <c r="E54" s="51"/>
      <c r="F54" s="51"/>
      <c r="G54" s="51"/>
      <c r="H54" s="52">
        <f>+SUBTOTAL(9, H55:H65)</f>
        <v>-5725315.3896103557</v>
      </c>
      <c r="I54" s="52">
        <f>+SUBTOTAL(9, I55:I65)</f>
        <v>0</v>
      </c>
      <c r="J54" s="90">
        <f t="shared" ref="J54" si="16">+SUBTOTAL(9, J55:J65)</f>
        <v>-1025573</v>
      </c>
      <c r="K54" s="52">
        <f>+SUBTOTAL(9, K55:K65)</f>
        <v>226067</v>
      </c>
      <c r="L54" s="72">
        <f t="shared" si="9"/>
        <v>-6524821.3896103557</v>
      </c>
      <c r="M54" s="108">
        <v>0</v>
      </c>
      <c r="N54" s="109">
        <f>SUM(N55)</f>
        <v>228000</v>
      </c>
      <c r="O54" s="72">
        <f t="shared" ref="O54:O55" si="17">SUM(L54:N54)</f>
        <v>-6296821.3896103557</v>
      </c>
    </row>
    <row r="55" spans="1:16" x14ac:dyDescent="0.3">
      <c r="A55" s="135" t="s">
        <v>42</v>
      </c>
      <c r="B55" s="135"/>
      <c r="C55" s="21"/>
      <c r="D55" s="21"/>
      <c r="E55" s="51"/>
      <c r="F55" s="51"/>
      <c r="G55" s="51"/>
      <c r="H55" s="52">
        <f>+SUBTOTAL(9, H56:H65)</f>
        <v>-5725315.3896103557</v>
      </c>
      <c r="I55" s="52">
        <f>+SUBTOTAL(9, I56:I65)</f>
        <v>0</v>
      </c>
      <c r="J55" s="90">
        <f t="shared" ref="J55:K55" si="18">+SUBTOTAL(9, J56:J65)</f>
        <v>-1025573</v>
      </c>
      <c r="K55" s="52">
        <f t="shared" si="18"/>
        <v>226067</v>
      </c>
      <c r="L55" s="72">
        <f t="shared" si="9"/>
        <v>-6524821.3896103557</v>
      </c>
      <c r="M55" s="108">
        <v>0</v>
      </c>
      <c r="N55" s="109">
        <v>228000</v>
      </c>
      <c r="O55" s="72">
        <f t="shared" si="17"/>
        <v>-6296821.3896103557</v>
      </c>
      <c r="P55" s="96"/>
    </row>
    <row r="56" spans="1:16" s="54" customFormat="1" ht="38.25" customHeight="1" x14ac:dyDescent="0.25">
      <c r="A56" s="48" t="s">
        <v>57</v>
      </c>
      <c r="B56" s="49" t="s">
        <v>55</v>
      </c>
      <c r="C56" s="33" t="s">
        <v>45</v>
      </c>
      <c r="D56" s="33">
        <v>50</v>
      </c>
      <c r="E56" s="48" t="s">
        <v>16</v>
      </c>
      <c r="F56" s="48" t="s">
        <v>16</v>
      </c>
      <c r="G56" s="48" t="s">
        <v>61</v>
      </c>
      <c r="H56" s="114">
        <v>-4476005.2434745654</v>
      </c>
      <c r="I56" s="48"/>
      <c r="J56" s="91">
        <v>-612500</v>
      </c>
      <c r="K56" s="44">
        <v>201067</v>
      </c>
      <c r="L56" s="44">
        <f t="shared" si="9"/>
        <v>-4887438.2434745654</v>
      </c>
      <c r="M56" s="101"/>
      <c r="N56" s="97"/>
      <c r="O56" s="50">
        <f>SUM(L56:N56)</f>
        <v>-4887438.2434745654</v>
      </c>
      <c r="P56" s="113"/>
    </row>
    <row r="57" spans="1:16" s="54" customFormat="1" ht="25.95" customHeight="1" x14ac:dyDescent="0.25">
      <c r="A57" s="48"/>
      <c r="B57" s="49"/>
      <c r="C57" s="33" t="s">
        <v>45</v>
      </c>
      <c r="D57" s="33">
        <v>55</v>
      </c>
      <c r="E57" s="48"/>
      <c r="F57" s="48"/>
      <c r="G57" s="48" t="s">
        <v>62</v>
      </c>
      <c r="H57" s="44">
        <v>-335805.4942790916</v>
      </c>
      <c r="I57" s="48"/>
      <c r="J57" s="85">
        <v>-413073</v>
      </c>
      <c r="K57" s="44">
        <v>25000</v>
      </c>
      <c r="L57" s="44">
        <f t="shared" si="9"/>
        <v>-723878.4942790916</v>
      </c>
      <c r="M57" s="101"/>
      <c r="N57" s="97">
        <v>228000</v>
      </c>
      <c r="O57" s="50">
        <f t="shared" ref="O57:O65" si="19">SUM(L57:N57)</f>
        <v>-495878.4942790916</v>
      </c>
    </row>
    <row r="58" spans="1:16" s="54" customFormat="1" ht="25.95" customHeight="1" x14ac:dyDescent="0.25">
      <c r="A58" s="48"/>
      <c r="B58" s="49"/>
      <c r="C58" s="33">
        <v>20</v>
      </c>
      <c r="D58" s="33">
        <v>45</v>
      </c>
      <c r="E58" s="48"/>
      <c r="F58" s="48"/>
      <c r="G58" s="48" t="s">
        <v>72</v>
      </c>
      <c r="H58" s="50">
        <v>-20000</v>
      </c>
      <c r="I58" s="48"/>
      <c r="J58" s="48"/>
      <c r="K58" s="86"/>
      <c r="L58" s="44">
        <f t="shared" si="9"/>
        <v>-20000</v>
      </c>
      <c r="M58" s="101"/>
      <c r="N58" s="48"/>
      <c r="O58" s="50">
        <f t="shared" si="19"/>
        <v>-20000</v>
      </c>
    </row>
    <row r="59" spans="1:16" x14ac:dyDescent="0.3">
      <c r="A59" s="24"/>
      <c r="B59" s="49"/>
      <c r="C59" s="20" t="s">
        <v>45</v>
      </c>
      <c r="D59" s="20">
        <v>55</v>
      </c>
      <c r="E59" s="24" t="s">
        <v>46</v>
      </c>
      <c r="F59" s="24" t="s">
        <v>47</v>
      </c>
      <c r="G59" s="48" t="s">
        <v>62</v>
      </c>
      <c r="H59" s="44">
        <v>-316115.93351007171</v>
      </c>
      <c r="I59" s="24"/>
      <c r="J59" s="24"/>
      <c r="K59" s="83"/>
      <c r="L59" s="44">
        <f t="shared" si="9"/>
        <v>-316115.93351007171</v>
      </c>
      <c r="M59" s="15"/>
      <c r="N59" s="24"/>
      <c r="O59" s="50">
        <f t="shared" si="19"/>
        <v>-316115.93351007171</v>
      </c>
    </row>
    <row r="60" spans="1:16" x14ac:dyDescent="0.3">
      <c r="A60" s="24"/>
      <c r="B60" s="24"/>
      <c r="C60" s="20" t="s">
        <v>32</v>
      </c>
      <c r="D60" s="20">
        <v>50</v>
      </c>
      <c r="E60" s="24" t="s">
        <v>16</v>
      </c>
      <c r="F60" s="24" t="s">
        <v>16</v>
      </c>
      <c r="G60" s="48" t="s">
        <v>73</v>
      </c>
      <c r="H60" s="44">
        <v>-370000</v>
      </c>
      <c r="I60" s="24"/>
      <c r="J60" s="44"/>
      <c r="K60" s="83"/>
      <c r="L60" s="44">
        <f t="shared" si="9"/>
        <v>-370000</v>
      </c>
      <c r="M60" s="15"/>
      <c r="N60" s="24"/>
      <c r="O60" s="50">
        <f t="shared" si="19"/>
        <v>-370000</v>
      </c>
      <c r="P60" s="96"/>
    </row>
    <row r="61" spans="1:16" x14ac:dyDescent="0.3">
      <c r="A61" s="24"/>
      <c r="B61" s="24"/>
      <c r="C61" s="20" t="s">
        <v>32</v>
      </c>
      <c r="D61" s="20">
        <v>55</v>
      </c>
      <c r="E61" s="24"/>
      <c r="F61" s="24"/>
      <c r="G61" s="48" t="s">
        <v>74</v>
      </c>
      <c r="H61" s="44">
        <v>-55000</v>
      </c>
      <c r="I61" s="24"/>
      <c r="J61" s="24"/>
      <c r="K61" s="83"/>
      <c r="L61" s="44">
        <f t="shared" si="9"/>
        <v>-55000</v>
      </c>
      <c r="M61" s="15"/>
      <c r="N61" s="24"/>
      <c r="O61" s="50">
        <f t="shared" si="19"/>
        <v>-55000</v>
      </c>
    </row>
    <row r="62" spans="1:16" x14ac:dyDescent="0.3">
      <c r="A62" s="24"/>
      <c r="B62" s="24"/>
      <c r="C62" s="20" t="s">
        <v>32</v>
      </c>
      <c r="D62" s="20">
        <v>50</v>
      </c>
      <c r="E62" s="24"/>
      <c r="F62" s="24"/>
      <c r="G62" s="48" t="s">
        <v>75</v>
      </c>
      <c r="H62" s="44">
        <v>-94640</v>
      </c>
      <c r="I62" s="24"/>
      <c r="J62" s="24"/>
      <c r="K62" s="83"/>
      <c r="L62" s="44">
        <f t="shared" si="9"/>
        <v>-94640</v>
      </c>
      <c r="M62" s="15"/>
      <c r="N62" s="24"/>
      <c r="O62" s="50">
        <f t="shared" si="19"/>
        <v>-94640</v>
      </c>
      <c r="P62" s="96"/>
    </row>
    <row r="63" spans="1:16" x14ac:dyDescent="0.3">
      <c r="A63" s="24"/>
      <c r="B63" s="24"/>
      <c r="C63" s="20">
        <v>40</v>
      </c>
      <c r="D63" s="20">
        <v>55</v>
      </c>
      <c r="E63" s="24"/>
      <c r="F63" s="24"/>
      <c r="G63" s="64" t="s">
        <v>77</v>
      </c>
      <c r="H63" s="44">
        <v>-15600</v>
      </c>
      <c r="I63" s="24"/>
      <c r="J63" s="24"/>
      <c r="K63" s="83"/>
      <c r="L63" s="44">
        <f t="shared" si="9"/>
        <v>-15600</v>
      </c>
      <c r="M63" s="15"/>
      <c r="N63" s="24"/>
      <c r="O63" s="50">
        <f t="shared" si="19"/>
        <v>-15600</v>
      </c>
    </row>
    <row r="64" spans="1:16" x14ac:dyDescent="0.3">
      <c r="A64" s="24"/>
      <c r="B64" s="24"/>
      <c r="C64" s="20" t="s">
        <v>34</v>
      </c>
      <c r="D64" s="20">
        <v>55</v>
      </c>
      <c r="E64" s="24" t="s">
        <v>16</v>
      </c>
      <c r="F64" s="24" t="s">
        <v>16</v>
      </c>
      <c r="G64" s="24" t="s">
        <v>76</v>
      </c>
      <c r="H64" s="44">
        <v>-1000</v>
      </c>
      <c r="I64" s="24"/>
      <c r="J64" s="24"/>
      <c r="K64" s="83"/>
      <c r="L64" s="44">
        <f t="shared" si="9"/>
        <v>-1000</v>
      </c>
      <c r="M64" s="15"/>
      <c r="N64" s="24"/>
      <c r="O64" s="50">
        <f t="shared" si="19"/>
        <v>-1000</v>
      </c>
    </row>
    <row r="65" spans="1:15" x14ac:dyDescent="0.3">
      <c r="A65" s="24"/>
      <c r="B65" s="24"/>
      <c r="C65" s="20" t="s">
        <v>48</v>
      </c>
      <c r="D65" s="20">
        <v>61</v>
      </c>
      <c r="E65" s="24" t="s">
        <v>16</v>
      </c>
      <c r="F65" s="24" t="s">
        <v>16</v>
      </c>
      <c r="G65" s="24" t="s">
        <v>5</v>
      </c>
      <c r="H65" s="44">
        <v>-41148.718346627298</v>
      </c>
      <c r="I65" s="24"/>
      <c r="J65" s="24"/>
      <c r="K65" s="83"/>
      <c r="L65" s="44">
        <f t="shared" si="9"/>
        <v>-41148.718346627298</v>
      </c>
      <c r="M65" s="15"/>
      <c r="N65" s="24"/>
      <c r="O65" s="50">
        <f t="shared" si="19"/>
        <v>-41148.718346627298</v>
      </c>
    </row>
    <row r="66" spans="1:15" x14ac:dyDescent="0.3">
      <c r="A66" s="55" t="s">
        <v>56</v>
      </c>
      <c r="B66" s="51"/>
      <c r="C66" s="21"/>
      <c r="D66" s="21"/>
      <c r="E66" s="51"/>
      <c r="F66" s="51"/>
      <c r="G66" s="51"/>
      <c r="H66" s="52">
        <f>+SUBTOTAL(9, H67:H69)</f>
        <v>-401924.39999000001</v>
      </c>
      <c r="I66" s="73">
        <f>+SUBTOTAL(9, I67:I69)</f>
        <v>0</v>
      </c>
      <c r="J66" s="87">
        <v>0</v>
      </c>
      <c r="K66" s="88">
        <v>0</v>
      </c>
      <c r="L66" s="72">
        <f t="shared" si="9"/>
        <v>-401924.39999000001</v>
      </c>
      <c r="M66" s="110">
        <v>0</v>
      </c>
      <c r="N66" s="110">
        <v>0</v>
      </c>
      <c r="O66" s="95">
        <f>SUM(L66:N66)</f>
        <v>-401924.39999000001</v>
      </c>
    </row>
    <row r="67" spans="1:15" x14ac:dyDescent="0.3">
      <c r="A67" s="24" t="s">
        <v>19</v>
      </c>
      <c r="B67" s="24" t="s">
        <v>20</v>
      </c>
      <c r="C67" s="20" t="s">
        <v>21</v>
      </c>
      <c r="D67" s="20">
        <v>601</v>
      </c>
      <c r="E67" s="24" t="s">
        <v>16</v>
      </c>
      <c r="F67" s="24" t="s">
        <v>16</v>
      </c>
      <c r="G67" s="24" t="s">
        <v>4</v>
      </c>
      <c r="H67" s="44">
        <v>-274453.37998999999</v>
      </c>
      <c r="I67" s="24"/>
      <c r="J67" s="24"/>
      <c r="K67" s="83"/>
      <c r="L67" s="44">
        <f t="shared" si="9"/>
        <v>-274453.37998999999</v>
      </c>
      <c r="M67" s="15"/>
      <c r="N67" s="15"/>
      <c r="O67" s="44">
        <f>SUM(L67:N67)</f>
        <v>-274453.37998999999</v>
      </c>
    </row>
    <row r="68" spans="1:15" x14ac:dyDescent="0.3">
      <c r="A68" s="24"/>
      <c r="B68" s="24"/>
      <c r="C68" s="20" t="s">
        <v>21</v>
      </c>
      <c r="D68" s="20">
        <v>601</v>
      </c>
      <c r="E68" s="24" t="s">
        <v>46</v>
      </c>
      <c r="F68" s="24" t="s">
        <v>47</v>
      </c>
      <c r="G68" s="48" t="s">
        <v>62</v>
      </c>
      <c r="H68" s="44">
        <v>-94911.02</v>
      </c>
      <c r="I68" s="24"/>
      <c r="J68" s="24"/>
      <c r="K68" s="83"/>
      <c r="L68" s="44">
        <f t="shared" si="9"/>
        <v>-94911.02</v>
      </c>
      <c r="M68" s="15"/>
      <c r="N68" s="15"/>
      <c r="O68" s="44">
        <f t="shared" ref="O68:O69" si="20">SUM(L68:N68)</f>
        <v>-94911.02</v>
      </c>
    </row>
    <row r="69" spans="1:15" ht="15" customHeight="1" x14ac:dyDescent="0.3">
      <c r="A69" s="24"/>
      <c r="B69" s="24"/>
      <c r="C69" s="20" t="s">
        <v>21</v>
      </c>
      <c r="D69" s="20">
        <v>601</v>
      </c>
      <c r="E69" s="24" t="s">
        <v>40</v>
      </c>
      <c r="F69" s="24" t="s">
        <v>41</v>
      </c>
      <c r="G69" s="24" t="s">
        <v>3</v>
      </c>
      <c r="H69" s="44">
        <v>-32560.000000000011</v>
      </c>
      <c r="I69" s="15"/>
      <c r="J69" s="15"/>
      <c r="K69" s="71"/>
      <c r="L69" s="65">
        <f t="shared" si="9"/>
        <v>-32560.000000000011</v>
      </c>
      <c r="M69" s="15"/>
      <c r="N69" s="15"/>
      <c r="O69" s="44">
        <f t="shared" si="20"/>
        <v>-32560.000000000011</v>
      </c>
    </row>
    <row r="71" spans="1:15" ht="22.2" customHeight="1" x14ac:dyDescent="0.3">
      <c r="A71" s="133" t="s">
        <v>60</v>
      </c>
      <c r="B71" s="134"/>
      <c r="C71" s="134"/>
      <c r="D71" s="134"/>
      <c r="E71" s="134"/>
      <c r="F71" s="134"/>
      <c r="G71" s="134"/>
      <c r="H71" s="134"/>
    </row>
    <row r="72" spans="1:15" ht="23.4" customHeight="1" x14ac:dyDescent="0.3">
      <c r="A72" s="134"/>
      <c r="B72" s="134"/>
      <c r="C72" s="134"/>
      <c r="D72" s="134"/>
      <c r="E72" s="134"/>
      <c r="F72" s="134"/>
      <c r="G72" s="134"/>
      <c r="H72" s="134"/>
    </row>
    <row r="73" spans="1:15" x14ac:dyDescent="0.3">
      <c r="A73" s="56"/>
      <c r="B73" s="56"/>
      <c r="C73" s="56"/>
      <c r="D73" s="56"/>
      <c r="E73" s="56"/>
      <c r="F73" s="56"/>
      <c r="G73" s="56"/>
      <c r="H73" s="56"/>
    </row>
  </sheetData>
  <mergeCells count="11">
    <mergeCell ref="A2:O2"/>
    <mergeCell ref="P36:Q36"/>
    <mergeCell ref="A71:H72"/>
    <mergeCell ref="A34:B34"/>
    <mergeCell ref="A54:C54"/>
    <mergeCell ref="A55:B55"/>
    <mergeCell ref="A14:B14"/>
    <mergeCell ref="A28:C28"/>
    <mergeCell ref="A29:B29"/>
    <mergeCell ref="A30:B30"/>
    <mergeCell ref="F3:I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- TTJA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Merle Jürmann</cp:lastModifiedBy>
  <cp:lastPrinted>2024-07-25T05:48:30Z</cp:lastPrinted>
  <dcterms:created xsi:type="dcterms:W3CDTF">2022-12-29T14:58:20Z</dcterms:created>
  <dcterms:modified xsi:type="dcterms:W3CDTF">2025-01-13T06:44:24Z</dcterms:modified>
</cp:coreProperties>
</file>